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ESTADOS FINANCIEROS AÑO 2022\DICIEMBRE 2022\MIGUELINA\MIGUELINA 2\"/>
    </mc:Choice>
  </mc:AlternateContent>
  <xr:revisionPtr revIDLastSave="0" documentId="13_ncr:1_{12454067-23B7-452F-B051-086086F6A7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 en excel desde la No.7" sheetId="1" r:id="rId1"/>
  </sheets>
  <definedNames>
    <definedName name="_Toc207181418" localSheetId="0">'notas en excel desde la No.7'!$A$271</definedName>
    <definedName name="_Toc208202839" localSheetId="0">'notas en excel desde la No.7'!$A$273</definedName>
    <definedName name="OLE_LINK1" localSheetId="0">'notas en excel desde la No.7'!$A$278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0" i="1" l="1"/>
  <c r="K81" i="1" l="1"/>
  <c r="E142" i="1" l="1"/>
  <c r="E138" i="1"/>
  <c r="E80" i="1" l="1"/>
  <c r="C101" i="1"/>
  <c r="C108" i="1"/>
  <c r="B111" i="1"/>
  <c r="D108" i="1"/>
  <c r="E107" i="1"/>
  <c r="E106" i="1"/>
  <c r="E105" i="1"/>
  <c r="D101" i="1"/>
  <c r="D109" i="1" s="1"/>
  <c r="D111" i="1" s="1"/>
  <c r="E100" i="1"/>
  <c r="E99" i="1"/>
  <c r="E98" i="1"/>
  <c r="B93" i="1"/>
  <c r="D90" i="1"/>
  <c r="C90" i="1"/>
  <c r="E89" i="1"/>
  <c r="E88" i="1"/>
  <c r="E87" i="1"/>
  <c r="D83" i="1"/>
  <c r="D91" i="1" s="1"/>
  <c r="D93" i="1" s="1"/>
  <c r="C83" i="1"/>
  <c r="E82" i="1"/>
  <c r="E81" i="1"/>
  <c r="B64" i="1"/>
  <c r="B55" i="1"/>
  <c r="C109" i="1" l="1"/>
  <c r="C91" i="1"/>
  <c r="C93" i="1" s="1"/>
  <c r="E93" i="1" s="1"/>
  <c r="C111" i="1"/>
  <c r="E111" i="1" s="1"/>
  <c r="E108" i="1"/>
  <c r="E101" i="1"/>
  <c r="E83" i="1"/>
  <c r="E90" i="1"/>
  <c r="E91" i="1" l="1"/>
  <c r="E109" i="1"/>
  <c r="C41" i="1" l="1"/>
  <c r="C18" i="1"/>
  <c r="C221" i="1"/>
  <c r="C190" i="1"/>
  <c r="C208" i="1" l="1"/>
  <c r="B41" i="1" l="1"/>
  <c r="C242" i="1"/>
  <c r="B242" i="1"/>
  <c r="C234" i="1"/>
  <c r="B234" i="1"/>
  <c r="B177" i="1"/>
  <c r="B18" i="1"/>
  <c r="C177" i="1"/>
  <c r="C259" i="1" l="1"/>
  <c r="B259" i="1"/>
  <c r="B221" i="1"/>
  <c r="B208" i="1" l="1"/>
</calcChain>
</file>

<file path=xl/sharedStrings.xml><?xml version="1.0" encoding="utf-8"?>
<sst xmlns="http://schemas.openxmlformats.org/spreadsheetml/2006/main" count="198" uniqueCount="162">
  <si>
    <t>7.  Efectivo y equivalentes de efectivo.</t>
  </si>
  <si>
    <t xml:space="preserve">Total disponible en caja y banco </t>
  </si>
  <si>
    <r>
      <t>8.  Cuentas por cobrar a corto plazo</t>
    </r>
    <r>
      <rPr>
        <sz val="11"/>
        <color theme="1"/>
        <rFont val="Times New Roman"/>
        <family val="1"/>
      </rPr>
      <t xml:space="preserve"> </t>
    </r>
  </si>
  <si>
    <t>9.  Inventario de Consumo</t>
  </si>
  <si>
    <t xml:space="preserve">Producto de cuero, caucho y plásticos  </t>
  </si>
  <si>
    <t xml:space="preserve">Productos útiles y varios </t>
  </si>
  <si>
    <t>Total  Inventario de Consumo</t>
  </si>
  <si>
    <t>Mobiliarios y Equipos de Oficina</t>
  </si>
  <si>
    <t>Total</t>
  </si>
  <si>
    <t>Saldo al inicio</t>
  </si>
  <si>
    <t>Adiciones</t>
  </si>
  <si>
    <t>Retiros</t>
  </si>
  <si>
    <t>Saldo final</t>
  </si>
  <si>
    <t>Depreciación acumulada:</t>
  </si>
  <si>
    <t>Cargo del periodo</t>
  </si>
  <si>
    <t>Terreno</t>
  </si>
  <si>
    <t>*También poseemos un Edificio el cual es Patrimonio del Estado Dominicano, usufructuado por el Institución Dominicano del Café, por un monto de 4, 241,046.00.</t>
  </si>
  <si>
    <t>Descripción</t>
  </si>
  <si>
    <t>Valor Bruto</t>
  </si>
  <si>
    <t>Paquetes y Programas de cómputos</t>
  </si>
  <si>
    <t>Oficina Regional Norcentral</t>
  </si>
  <si>
    <t>Oficina Regional Nordeste</t>
  </si>
  <si>
    <t>Oficina Regional Noroeste</t>
  </si>
  <si>
    <t>Oficina Santo Domingo</t>
  </si>
  <si>
    <t>PASIVOS  CORRIENTES</t>
  </si>
  <si>
    <t>Cuentas por pagar corto plazo</t>
  </si>
  <si>
    <t>DESCRIPCION</t>
  </si>
  <si>
    <t>Capital</t>
  </si>
  <si>
    <t>Resultados  acumulados</t>
  </si>
  <si>
    <t>ESTADO DE RESULTADOS</t>
  </si>
  <si>
    <t>INGRESOS CORRIENTES</t>
  </si>
  <si>
    <t xml:space="preserve">INGRESOS </t>
  </si>
  <si>
    <t xml:space="preserve">Sueldos Empleados </t>
  </si>
  <si>
    <t>Compensaciones Directas al Personal</t>
  </si>
  <si>
    <t>Alimentos y bebidas al personal</t>
  </si>
  <si>
    <t>Prendas de vestir</t>
  </si>
  <si>
    <t>Acabados textiles</t>
  </si>
  <si>
    <t>Contribuciones a la Seguridad Social</t>
  </si>
  <si>
    <t xml:space="preserve">Vacaciones no Disfrutadas   </t>
  </si>
  <si>
    <t xml:space="preserve">Total Sueldo, salario y beneficios a empleados </t>
  </si>
  <si>
    <t xml:space="preserve">y están representados  los valores pendientes de cobros a la Comisión de Cacao </t>
  </si>
  <si>
    <t xml:space="preserve">por el 40% de la facturación de la energía eléctrica por compartir el mismo Edificio y por los según detalle: </t>
  </si>
  <si>
    <t xml:space="preserve">Descripción            </t>
  </si>
  <si>
    <t xml:space="preserve">Descripción              </t>
  </si>
  <si>
    <t xml:space="preserve">Descripción      </t>
  </si>
  <si>
    <t xml:space="preserve">Descripción   </t>
  </si>
  <si>
    <t xml:space="preserve">Resultados positivos       </t>
  </si>
  <si>
    <t xml:space="preserve">Total de Activos  netos/ Patrimonio </t>
  </si>
  <si>
    <t xml:space="preserve">Comisiones por pagar   </t>
  </si>
  <si>
    <t xml:space="preserve">Descripción  </t>
  </si>
  <si>
    <t>Ayuda y donaciones a personas pensiones</t>
  </si>
  <si>
    <t>Transferencia corriente sin fines de lucro</t>
  </si>
  <si>
    <t xml:space="preserve">Transferencias a organismos internacionales </t>
  </si>
  <si>
    <t>Total subvenciones y otros pagos por transferencias</t>
  </si>
  <si>
    <t>Productos Agroforestales</t>
  </si>
  <si>
    <t>Productos de Papel, Cartón e Impresos</t>
  </si>
  <si>
    <t>Combustibles, Lubricantes, Productos Químicos y Conexos</t>
  </si>
  <si>
    <t>Productos de Cuero, Caucho y Plástico</t>
  </si>
  <si>
    <t>Productos de Minerales Metálicos y no Metálicos</t>
  </si>
  <si>
    <t>Productos y Útiles Varios</t>
  </si>
  <si>
    <t xml:space="preserve">Total Materiales y Suministros                                        </t>
  </si>
  <si>
    <t>Depreciación Bienes muebles</t>
  </si>
  <si>
    <t xml:space="preserve">Amortización  activos intangibles        </t>
  </si>
  <si>
    <t>Servicios de Comunicaciones</t>
  </si>
  <si>
    <t>Servicios Básicos</t>
  </si>
  <si>
    <t>Publicidad, Impresos y Encuadernaciones</t>
  </si>
  <si>
    <t>Viáticos dentro y fuera del País</t>
  </si>
  <si>
    <t>Transporte y Almacenaje</t>
  </si>
  <si>
    <t>Alquileres y Rentas</t>
  </si>
  <si>
    <t>Seguros</t>
  </si>
  <si>
    <t>Conservación, Reparaciones Menores y Construcciones</t>
  </si>
  <si>
    <t>Otros Servicios no personales</t>
  </si>
  <si>
    <t>Descripción                                                                                                                     2019</t>
  </si>
  <si>
    <t xml:space="preserve">Gastos de Representación  fuera del pais                                          </t>
  </si>
  <si>
    <t>10.  Pagos anticipados</t>
  </si>
  <si>
    <t xml:space="preserve">11.  Documentos por cobrar a largo plazo </t>
  </si>
  <si>
    <t>12.  Propiedad planta y equipo</t>
  </si>
  <si>
    <t>Amortización acumulada al 31.12.2020</t>
  </si>
  <si>
    <t>Prestaciones por desvinculación</t>
  </si>
  <si>
    <t>Año 2021</t>
  </si>
  <si>
    <t>Total Pagos Anticipados</t>
  </si>
  <si>
    <t xml:space="preserve">                                </t>
  </si>
  <si>
    <t>según el siguiente detalle:</t>
  </si>
  <si>
    <t>13. Bienes intangibles</t>
  </si>
  <si>
    <t>Compensaciones especiales</t>
  </si>
  <si>
    <t>Regalía pascual</t>
  </si>
  <si>
    <t>Bonificaciones</t>
  </si>
  <si>
    <t>Plantaciones Agrícolas</t>
  </si>
  <si>
    <t>Otros ingresos Balance Cuenta Unica del Tesoro</t>
  </si>
  <si>
    <t>Total ingresos</t>
  </si>
  <si>
    <t>Transferencias provenientes del Gobierno Central, Ministerio de Agricultura</t>
  </si>
  <si>
    <t>Banco Agrícola de la Republica Dominicana, sub-cuenta  disponiblilidades en RD$ no.11010200080001</t>
  </si>
  <si>
    <t>Banco de Reservas de la Republica Dominicana , cuenta operativa en RD$ no.110102000100070001</t>
  </si>
  <si>
    <t>Prestamos a productores de café</t>
  </si>
  <si>
    <t>Al  31 de diciembre  del periodo fiscal  2022 y al  31 de diciembre del período fiscal  2021</t>
  </si>
  <si>
    <t xml:space="preserve">  y  RD$103,333,521.82 según el siguiente </t>
  </si>
  <si>
    <t>Al 31 de diciembre del periodo fiscal  2022 y al 31 de diciembre del período fiscal 2021,</t>
  </si>
  <si>
    <t>Año 2022</t>
  </si>
  <si>
    <t xml:space="preserve">14. Otros activos no financieros </t>
  </si>
  <si>
    <t xml:space="preserve">Durante el ejercicio fiscal del 31 de diciembre del 2022 y el 31 de diciembre del ejercicio fiscal 2021, los balances de los activos biológicos registrados según lo establece la Normas Internacionales de Contabilidad ( NIC No.41). </t>
  </si>
  <si>
    <t>Activos Biológicos</t>
  </si>
  <si>
    <t xml:space="preserve">Descripción                                                                                    </t>
  </si>
  <si>
    <t xml:space="preserve">15. Cuentas por pagar a corto plazo </t>
  </si>
  <si>
    <t xml:space="preserve">16.  Otros pasivos no corrientes  </t>
  </si>
  <si>
    <t>17. Activos Netos/ Patrimonio</t>
  </si>
  <si>
    <t>18.  Ingresos no Tributarios</t>
  </si>
  <si>
    <t xml:space="preserve">19. Sueldos, salarios  y beneficios a empleados </t>
  </si>
  <si>
    <t>20. Subvenciones y otros pagos por transferencias</t>
  </si>
  <si>
    <t>21. Suministros y materiales para el consumo</t>
  </si>
  <si>
    <t xml:space="preserve">22.  Depreciaciones y Amortizaciones </t>
  </si>
  <si>
    <t xml:space="preserve">23.  Otros gastos </t>
  </si>
  <si>
    <t>Durante el periodo fiscal  del  31 de diciembre del  2022 y al  31 de diciembre del período fiscal 2021,  el capital institucional   del Instituto Dominicano del Café tiene un balance de RD$322,687,864.42  y RD$322,687,864.42</t>
  </si>
  <si>
    <t>Al  31 de diciembre del periodo fiscal   2022  y al 31 de  diciembre  del período fiscal 2021, la cuenta de Préstamos Indirectos e Intereses  a Cobrar a Largo Plazo a productores de café, presenta balances por RD$417,396,011.32  y RD$417,396,011.32 respectivamente según detalle: ( ver Anexo 1)</t>
  </si>
  <si>
    <t xml:space="preserve">Durante el ejercicio fiscal del 31 de diciembre del 2022 y el 31 de diciembre del ejercicio fiscal 2021, los balances de los bienes </t>
  </si>
  <si>
    <t xml:space="preserve">Durante los ejercicios fiscales  del  31 de diciembre  del  2022  y 2021, lo ingresos no tributarios </t>
  </si>
  <si>
    <t>Amortización acumulada al 31.12.2021</t>
  </si>
  <si>
    <t xml:space="preserve"> los balances de estas cuentas Directas por Cobrar al Sector Público No Financiero, Cuenta No. 1104020001, reflejan  montos de RD$3,169,685.35 y RD$2,718,468.74; reflejando  </t>
  </si>
  <si>
    <t xml:space="preserve">Al 31 de diciembre del periodo fiscal  2022 y al 31 de diciembre del período fiscal 2021, los balances de estas partidas están representados  los valores de los materiales y suministros de oficina existente en almacén con un monto  RD$431,210.84 y RD$537,814.96;  según detalle: </t>
  </si>
  <si>
    <r>
      <t xml:space="preserve">Durante el ejercicio fiscal  31 de diciembre 2022 y el ejercicio fiscal diciembre 2021, los balances de los cuentas pagos anticipados </t>
    </r>
    <r>
      <rPr>
        <sz val="10"/>
        <color rgb="FFFF0000"/>
        <rFont val="Times New Roman"/>
        <family val="1"/>
      </rPr>
      <t xml:space="preserve"> , </t>
    </r>
    <r>
      <rPr>
        <sz val="10"/>
        <color theme="1"/>
        <rFont val="Times New Roman"/>
        <family val="1"/>
      </rPr>
      <t xml:space="preserve">compuesto por depósitos alquileres y rentas de edificios y locales de oficinas en uso  de este Instituto, para el buen funcionamiento de las Direcciones Regionales eran de RD$3,204,000.00 y RD$391,637.00 según el siguiente detalle: </t>
    </r>
  </si>
  <si>
    <t>el efectivo disponible en cuentas bancarias presenta los siguientes balances  RD$116,574,905.11</t>
  </si>
  <si>
    <t>A la fecha de cierre  poseemos un monto de RD$35,939,002.45 en propiedad planta y equipo neto, de los terrenos RD$1,400,000.00 es Propio y el RD$30,677,348.05 es Patrimonio del Estado Dominicano usufructuado por el Instituto Dominicano del Café.</t>
  </si>
  <si>
    <t>.</t>
  </si>
  <si>
    <t xml:space="preserve"> Con este mismo estatus también poseemos un Edificio el cual es Patrimonio del Estado Dominicano, utilizado por la Institución, por un monto de 4, 241,046.00. </t>
  </si>
  <si>
    <t>Poseemos una mejora en local alquilado (oficina principal) por un monto de 11,365,650.41, de la cuenta construcciones y mejoras</t>
  </si>
  <si>
    <t xml:space="preserve">intangibles consistentes en Paquetes y programas de cómputos ascendieron a RD$24,288.50 y 29,146.20 respectivamente, </t>
  </si>
  <si>
    <r>
      <t xml:space="preserve">  comprendidos por semillas, cultivos y plantas ascendieron a RD$</t>
    </r>
    <r>
      <rPr>
        <b/>
        <sz val="11"/>
        <color theme="1"/>
        <rFont val="Times New Roman"/>
        <family val="1"/>
      </rPr>
      <t>32,370,000.00</t>
    </r>
    <r>
      <rPr>
        <sz val="11"/>
        <color theme="1"/>
        <rFont val="Times New Roman"/>
        <family val="1"/>
      </rPr>
      <t xml:space="preserve">  y  </t>
    </r>
    <r>
      <rPr>
        <b/>
        <sz val="11"/>
        <color theme="1"/>
        <rFont val="Times New Roman"/>
        <family val="1"/>
      </rPr>
      <t>0.00</t>
    </r>
    <r>
      <rPr>
        <sz val="11"/>
        <color theme="1"/>
        <rFont val="Times New Roman"/>
        <family val="1"/>
      </rPr>
      <t>, , según el siguiente detalle:</t>
    </r>
  </si>
  <si>
    <t>Durante el ejercicio fiscal  del 31 de diciembre del 2022 y el 31 de diciembre del ejercicio  fiscal 2021, las Obligaciones para Pago (Comisiones), ascendieron a un total de RD$6,866,113.74  y RD$5,026,241.51, respectivamente,  según el siguiente detalle: ( Ver Anexo 3)</t>
  </si>
  <si>
    <t>Durante los ejercicios  fiscales  del  31 de diciembre del  2022 y 2021 los gastos por concepto de sueldos, salarios y beneficios a empleados totalizaron RD$299,934,754.00  y RD$293,023,571.59 respectivamente presentando un incremento de RD6,911,182.41 equivalente a un 0.02 %, según el siguiente detalle:</t>
  </si>
  <si>
    <t>El Instituto Dominicano del Café  pagó sueldos y compensaciones al personal directivo, los cuales se definen como, aquellos que ocupan la posición de directores y subdirectores en adelante, por aproximadamente RD$ 299,934,754.00 y RD$293,023,571.59 respectivamente.</t>
  </si>
  <si>
    <t>Al 31 de diciembre  2022  y 2021, El Instituto Dominicano del Café  mantenía 530 y 519 empleados respectivamente.</t>
  </si>
  <si>
    <t>Las Subvenciones y otros pagos por transferencias realizadas durante los ejercicios  fiscales  del  31 de diciembre del  2022  y 2021, ascendieron a la suma de RD$1,101,194.00   y RD$ 3,213,748.31 respectivamente reflejándose una disminución de RD$2,112,554.31 equivalente 1.92 %, según el siguiente detalle:</t>
  </si>
  <si>
    <t>Los gastos por concepto de Suministros y Materiales para el consumo  incurridos durante los ejercicios  fiscales  del  31 de diciembre del   2022 y 2021  RD$61,694,336.97 RD$47,646,104.88 respectivamente sin reflejándose variación, según el siguiente detalle:</t>
  </si>
  <si>
    <t>Las Depreciaciones y amortizaciones realizadas durante los ejercicios  fiscales  del  31 de diciembre del  2022 y 2021, ascendieron a la suma de RD$10,285,121.44 Y RD$8,659,846.24 respectivamente.</t>
  </si>
  <si>
    <t>Los otros gastos corrientes por concepto de Servicios incurridos durante los ejercicios  fiscales  del  31 de diciembre del  2022  y 2021, ascendieron a la suma de  RD$44,357,120.63 y RD$28,203,304.86 respectivamente  sin reflejándose una según el siguiente detalle:</t>
  </si>
  <si>
    <t>fines, en tal sentido visitamos a la Dirección General de Bienes Nacionales a los fines de poder tener una orientación para  iniciar el procedimiento de titulación de los bienes inmuebles no titulados  y la Sub-Dirección Jurídica nos informó que están gestionando se realice un Registro Único Inmobiliario, a lo que estaremos dando el debido seguimiento al resultado de ese proceso y así poder culminarlo e incluir esta partida en los Estados Financieros.</t>
  </si>
  <si>
    <t>Durante el ejercicio fiscal  del 31  de diciembre del 2022 y el 31 de diciembre el ejercicio  fiscal 2021 , las Obligaciones para Pago, ascendieron a un total de RD$25,906,454.28  y RD$6,553,312.14, respectivamente,  según el siguiente detalle: ( ver Anexo 2)</t>
  </si>
  <si>
    <t xml:space="preserve">una variación de RD$ 451,216.61 para un incremento de 0.14%  con relación al año anterior  </t>
  </si>
  <si>
    <t>alcanzaron los montos de RD$450,584,625.56 y RD$394,198,348.97</t>
  </si>
  <si>
    <t>Total : Otros gastos</t>
  </si>
  <si>
    <t xml:space="preserve"> Depósito Alquileres al 31.12.2022 </t>
  </si>
  <si>
    <t xml:space="preserve"> Depósito Alquileres al 31.12.2021 </t>
  </si>
  <si>
    <t>Equipo de Transporte o otros</t>
  </si>
  <si>
    <t>Costos:</t>
  </si>
  <si>
    <t>Saldo al final</t>
  </si>
  <si>
    <t>Mobiliarios , Equipos oficina y transporte</t>
  </si>
  <si>
    <t>Total de bienes de uso neto</t>
  </si>
  <si>
    <t>Notas a los estados Financieros al 31.12.2022 y 2021</t>
  </si>
  <si>
    <t>Al 31 de diciembre  del periodo fiscal 2022  y 2021 los balances de las cuentas de la propiedad  planta y equipos netos son los siguientes; RD$35,939,002.45  y RD$30,677,390.58 respectivamente según detalle:</t>
  </si>
  <si>
    <t>Amorización año 2022</t>
  </si>
  <si>
    <t>Amorización año 2021</t>
  </si>
  <si>
    <t>Valor Neto al 31.12.2022</t>
  </si>
  <si>
    <t>Valor Neto al 31.12.2021</t>
  </si>
  <si>
    <t>Deprecicion acumulada (NOTA)</t>
  </si>
  <si>
    <t>( Depreciacion acumulada) reporte siab</t>
  </si>
  <si>
    <t>Tesorería nacional, sub-cuenta en disponibilidades en RD$ No.110102000700010001 (CUT)</t>
  </si>
  <si>
    <t>Transferencias de capital provenientes del Gobierno Central, Ministerio de Agricultura</t>
  </si>
  <si>
    <t>Ing. Agro. Leónidas Batista Díaz</t>
  </si>
  <si>
    <t>Licda. Josefina Camilo</t>
  </si>
  <si>
    <t>Director Ejecutivo</t>
  </si>
  <si>
    <t>Sub-Directora Administrativa</t>
  </si>
  <si>
    <t>Lic. José Orlando Núñez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</si>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</sst>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00000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entury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entury"/>
      <family val="1"/>
    </font>
    <font>
      <b/>
      <sz val="8"/>
      <color theme="1"/>
      <name val="Century"/>
      <family val="1"/>
    </font>
    <font>
      <b/>
      <u val="double"/>
      <sz val="8"/>
      <color theme="1"/>
      <name val="Century"/>
      <family val="1"/>
    </font>
    <font>
      <sz val="11"/>
      <color theme="1"/>
      <name val="Calibri"/>
      <family val="2"/>
      <scheme val="minor"/>
    </font>
    <font>
      <sz val="10"/>
      <color theme="1"/>
      <name val="Century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 val="double"/>
      <sz val="10"/>
      <color theme="1"/>
      <name val="Times New Roman"/>
      <family val="1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u/>
      <sz val="11"/>
      <color rgb="FF000000"/>
      <name val="Calibri"/>
      <family val="2"/>
      <scheme val="minor"/>
    </font>
    <font>
      <sz val="11"/>
      <color rgb="FFC0504D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13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21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center" wrapText="1"/>
    </xf>
    <xf numFmtId="4" fontId="10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/>
    <xf numFmtId="0" fontId="15" fillId="2" borderId="0" xfId="0" applyFont="1" applyFill="1"/>
    <xf numFmtId="0" fontId="12" fillId="2" borderId="0" xfId="0" applyFont="1" applyFill="1"/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justify" vertical="center" wrapText="1"/>
    </xf>
    <xf numFmtId="164" fontId="0" fillId="2" borderId="0" xfId="1" applyFont="1" applyFill="1"/>
    <xf numFmtId="0" fontId="15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0" fillId="2" borderId="0" xfId="0" applyFont="1" applyFill="1"/>
    <xf numFmtId="4" fontId="13" fillId="2" borderId="0" xfId="0" applyNumberFormat="1" applyFont="1" applyFill="1" applyAlignment="1">
      <alignment horizontal="right" vertical="center" wrapText="1"/>
    </xf>
    <xf numFmtId="4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justify" vertical="center"/>
    </xf>
    <xf numFmtId="0" fontId="21" fillId="2" borderId="0" xfId="0" applyFont="1" applyFill="1" applyAlignment="1">
      <alignment horizontal="right"/>
    </xf>
    <xf numFmtId="43" fontId="0" fillId="2" borderId="0" xfId="0" applyNumberFormat="1" applyFill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vertical="center"/>
    </xf>
    <xf numFmtId="0" fontId="13" fillId="2" borderId="5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indent="1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justify" vertical="center" wrapText="1"/>
    </xf>
    <xf numFmtId="164" fontId="20" fillId="2" borderId="0" xfId="1" applyFont="1" applyFill="1" applyAlignment="1">
      <alignment horizontal="right"/>
    </xf>
    <xf numFmtId="4" fontId="13" fillId="2" borderId="5" xfId="0" applyNumberFormat="1" applyFont="1" applyFill="1" applyBorder="1" applyAlignment="1">
      <alignment horizontal="right" vertical="center" wrapText="1"/>
    </xf>
    <xf numFmtId="0" fontId="28" fillId="2" borderId="0" xfId="0" applyFont="1" applyFill="1"/>
    <xf numFmtId="0" fontId="1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 wrapText="1"/>
    </xf>
    <xf numFmtId="4" fontId="12" fillId="2" borderId="5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43" fontId="1" fillId="2" borderId="0" xfId="0" applyNumberFormat="1" applyFont="1" applyFill="1"/>
    <xf numFmtId="0" fontId="29" fillId="2" borderId="0" xfId="0" applyFont="1" applyFill="1" applyAlignment="1">
      <alignment horizontal="justify" vertical="center"/>
    </xf>
    <xf numFmtId="0" fontId="22" fillId="2" borderId="3" xfId="0" applyFont="1" applyFill="1" applyBorder="1" applyAlignment="1">
      <alignment horizontal="justify" vertical="center" wrapText="1"/>
    </xf>
    <xf numFmtId="164" fontId="25" fillId="2" borderId="4" xfId="1" applyFont="1" applyFill="1" applyBorder="1" applyAlignment="1">
      <alignment vertical="center"/>
    </xf>
    <xf numFmtId="4" fontId="25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4" fontId="5" fillId="2" borderId="0" xfId="0" applyNumberFormat="1" applyFont="1" applyFill="1" applyAlignment="1">
      <alignment horizontal="center" vertical="center" wrapText="1"/>
    </xf>
    <xf numFmtId="164" fontId="20" fillId="2" borderId="0" xfId="1" applyFont="1" applyFill="1" applyAlignment="1">
      <alignment horizontal="right" vertical="center"/>
    </xf>
    <xf numFmtId="164" fontId="1" fillId="2" borderId="0" xfId="1" applyFont="1" applyFill="1" applyAlignment="1">
      <alignment horizontal="center"/>
    </xf>
    <xf numFmtId="4" fontId="13" fillId="2" borderId="5" xfId="0" applyNumberFormat="1" applyFont="1" applyFill="1" applyBorder="1"/>
    <xf numFmtId="164" fontId="0" fillId="2" borderId="5" xfId="1" applyFont="1" applyFill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4" fontId="3" fillId="2" borderId="5" xfId="0" applyNumberFormat="1" applyFont="1" applyFill="1" applyBorder="1" applyAlignment="1">
      <alignment horizontal="right" vertical="center" wrapText="1"/>
    </xf>
    <xf numFmtId="164" fontId="3" fillId="2" borderId="5" xfId="1" applyFont="1" applyFill="1" applyBorder="1" applyAlignment="1">
      <alignment horizontal="right" vertical="center"/>
    </xf>
    <xf numFmtId="164" fontId="3" fillId="2" borderId="5" xfId="1" applyFont="1" applyFill="1" applyBorder="1"/>
    <xf numFmtId="0" fontId="1" fillId="2" borderId="5" xfId="0" applyFont="1" applyFill="1" applyBorder="1"/>
    <xf numFmtId="0" fontId="22" fillId="2" borderId="8" xfId="0" applyFont="1" applyFill="1" applyBorder="1" applyAlignment="1">
      <alignment horizontal="center" vertical="center" wrapText="1"/>
    </xf>
    <xf numFmtId="0" fontId="0" fillId="2" borderId="5" xfId="0" applyFill="1" applyBorder="1"/>
    <xf numFmtId="164" fontId="0" fillId="2" borderId="9" xfId="1" applyFont="1" applyFill="1" applyBorder="1"/>
    <xf numFmtId="0" fontId="0" fillId="2" borderId="10" xfId="0" applyFill="1" applyBorder="1"/>
    <xf numFmtId="164" fontId="22" fillId="2" borderId="11" xfId="0" applyNumberFormat="1" applyFont="1" applyFill="1" applyBorder="1" applyAlignment="1">
      <alignment horizontal="justify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4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164" fontId="18" fillId="2" borderId="0" xfId="1" applyFont="1" applyFill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24" fillId="0" borderId="2" xfId="0" applyFont="1" applyBorder="1"/>
    <xf numFmtId="0" fontId="30" fillId="2" borderId="3" xfId="0" applyFont="1" applyFill="1" applyBorder="1"/>
    <xf numFmtId="0" fontId="30" fillId="2" borderId="4" xfId="0" applyFont="1" applyFill="1" applyBorder="1"/>
    <xf numFmtId="0" fontId="23" fillId="2" borderId="12" xfId="0" applyFont="1" applyFill="1" applyBorder="1"/>
    <xf numFmtId="0" fontId="23" fillId="2" borderId="3" xfId="0" applyFont="1" applyFill="1" applyBorder="1"/>
    <xf numFmtId="4" fontId="23" fillId="2" borderId="5" xfId="0" applyNumberFormat="1" applyFont="1" applyFill="1" applyBorder="1"/>
    <xf numFmtId="0" fontId="23" fillId="2" borderId="13" xfId="0" applyFont="1" applyFill="1" applyBorder="1"/>
    <xf numFmtId="164" fontId="23" fillId="2" borderId="5" xfId="1" applyFont="1" applyFill="1" applyBorder="1"/>
    <xf numFmtId="164" fontId="23" fillId="2" borderId="5" xfId="0" applyNumberFormat="1" applyFont="1" applyFill="1" applyBorder="1"/>
    <xf numFmtId="43" fontId="23" fillId="2" borderId="5" xfId="0" applyNumberFormat="1" applyFont="1" applyFill="1" applyBorder="1"/>
    <xf numFmtId="0" fontId="23" fillId="2" borderId="5" xfId="0" applyFont="1" applyFill="1" applyBorder="1"/>
    <xf numFmtId="0" fontId="30" fillId="2" borderId="13" xfId="0" applyFont="1" applyFill="1" applyBorder="1"/>
    <xf numFmtId="4" fontId="24" fillId="2" borderId="5" xfId="0" applyNumberFormat="1" applyFont="1" applyFill="1" applyBorder="1"/>
    <xf numFmtId="0" fontId="23" fillId="2" borderId="4" xfId="0" applyFont="1" applyFill="1" applyBorder="1"/>
    <xf numFmtId="164" fontId="23" fillId="2" borderId="4" xfId="1" applyFont="1" applyFill="1" applyBorder="1"/>
    <xf numFmtId="43" fontId="23" fillId="2" borderId="4" xfId="0" applyNumberFormat="1" applyFont="1" applyFill="1" applyBorder="1"/>
    <xf numFmtId="4" fontId="24" fillId="2" borderId="4" xfId="0" applyNumberFormat="1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31" fillId="2" borderId="3" xfId="0" applyFont="1" applyFill="1" applyBorder="1"/>
    <xf numFmtId="0" fontId="31" fillId="2" borderId="4" xfId="0" applyFont="1" applyFill="1" applyBorder="1"/>
    <xf numFmtId="0" fontId="24" fillId="0" borderId="3" xfId="0" applyFont="1" applyBorder="1"/>
    <xf numFmtId="164" fontId="24" fillId="0" borderId="4" xfId="0" applyNumberFormat="1" applyFont="1" applyBorder="1"/>
    <xf numFmtId="4" fontId="24" fillId="3" borderId="4" xfId="0" applyNumberFormat="1" applyFont="1" applyFill="1" applyBorder="1"/>
    <xf numFmtId="164" fontId="32" fillId="2" borderId="0" xfId="1" applyFont="1" applyFill="1" applyAlignment="1">
      <alignment horizontal="right"/>
    </xf>
    <xf numFmtId="4" fontId="23" fillId="2" borderId="4" xfId="0" applyNumberFormat="1" applyFont="1" applyFill="1" applyBorder="1"/>
    <xf numFmtId="164" fontId="24" fillId="2" borderId="13" xfId="1" applyFont="1" applyFill="1" applyBorder="1"/>
    <xf numFmtId="164" fontId="25" fillId="2" borderId="13" xfId="1" applyFont="1" applyFill="1" applyBorder="1" applyAlignment="1">
      <alignment vertical="center"/>
    </xf>
    <xf numFmtId="0" fontId="22" fillId="2" borderId="14" xfId="0" applyFont="1" applyFill="1" applyBorder="1" applyAlignment="1">
      <alignment horizontal="justify" vertical="center" wrapText="1"/>
    </xf>
    <xf numFmtId="43" fontId="0" fillId="2" borderId="5" xfId="0" applyNumberFormat="1" applyFill="1" applyBorder="1"/>
    <xf numFmtId="43" fontId="0" fillId="4" borderId="0" xfId="0" applyNumberFormat="1" applyFill="1"/>
    <xf numFmtId="166" fontId="0" fillId="2" borderId="0" xfId="0" applyNumberFormat="1" applyFill="1"/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/>
    </xf>
    <xf numFmtId="0" fontId="0" fillId="0" borderId="0" xfId="0" applyAlignment="1">
      <alignment horizontal="right"/>
    </xf>
    <xf numFmtId="0" fontId="28" fillId="2" borderId="0" xfId="2" applyFont="1" applyFill="1"/>
    <xf numFmtId="0" fontId="36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center" vertical="top"/>
    </xf>
    <xf numFmtId="0" fontId="35" fillId="2" borderId="0" xfId="2" applyFont="1" applyFill="1" applyAlignment="1">
      <alignment horizontal="center" vertical="top"/>
    </xf>
    <xf numFmtId="0" fontId="33" fillId="2" borderId="0" xfId="2" applyFont="1" applyFill="1" applyAlignment="1">
      <alignment horizontal="center"/>
    </xf>
    <xf numFmtId="10" fontId="28" fillId="2" borderId="0" xfId="1" applyNumberFormat="1" applyFont="1" applyFill="1"/>
    <xf numFmtId="10" fontId="0" fillId="0" borderId="0" xfId="0" applyNumberFormat="1"/>
    <xf numFmtId="0" fontId="37" fillId="2" borderId="0" xfId="0" applyFont="1" applyFill="1"/>
    <xf numFmtId="0" fontId="37" fillId="2" borderId="7" xfId="0" applyFont="1" applyFill="1" applyBorder="1"/>
  </cellXfs>
  <cellStyles count="5">
    <cellStyle name="Millares" xfId="1" builtinId="3"/>
    <cellStyle name="Millares 2" xfId="3" xr:uid="{00000000-0005-0000-0000-000001000000}"/>
    <cellStyle name="Millares 3" xfId="4" xr:uid="{84976189-DBD8-4820-B6DF-D31E6B98DB28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2124075</xdr:colOff>
      <xdr:row>1</xdr:row>
      <xdr:rowOff>152400</xdr:rowOff>
    </xdr:from>
    <xdr:ext cx="4029074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7210292C-115D-4551-A2DB-F3FBCCD0F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342900"/>
          <a:ext cx="4029074" cy="628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270"/>
  <sheetViews>
    <sheetView tabSelected="1" zoomScaleNormal="100" workbookViewId="0">
      <selection activeCell="E273" sqref="A1:E273"/>
    </sheetView>
  </sheetViews>
  <sheetFormatPr baseColWidth="10" defaultColWidth="11.42578125" defaultRowHeight="15" x14ac:dyDescent="0.25"/>
  <cols>
    <col min="1" max="1" width="81.5703125" style="2" customWidth="1"/>
    <col min="2" max="2" width="24" style="2" customWidth="1"/>
    <col min="3" max="3" width="19.42578125" style="2" customWidth="1"/>
    <col min="4" max="4" width="16.42578125" style="2" customWidth="1"/>
    <col min="5" max="5" width="18.85546875" style="2" customWidth="1"/>
    <col min="6" max="6" width="15.140625" style="2" bestFit="1" customWidth="1"/>
    <col min="7" max="7" width="18" style="2" bestFit="1" customWidth="1"/>
    <col min="8" max="10" width="11.42578125" style="2"/>
    <col min="11" max="11" width="14.140625" style="2" bestFit="1" customWidth="1"/>
    <col min="12" max="16384" width="11.42578125" style="2"/>
  </cols>
  <sheetData>
    <row r="6" spans="1:5" x14ac:dyDescent="0.25">
      <c r="A6" s="121" t="s">
        <v>146</v>
      </c>
      <c r="B6" s="121"/>
      <c r="C6" s="121"/>
    </row>
    <row r="8" spans="1:5" x14ac:dyDescent="0.25">
      <c r="A8" s="1" t="s">
        <v>0</v>
      </c>
      <c r="B8" s="1"/>
      <c r="C8" s="1"/>
    </row>
    <row r="9" spans="1:5" x14ac:dyDescent="0.25">
      <c r="A9" s="1"/>
      <c r="B9" s="1"/>
      <c r="C9" s="1"/>
    </row>
    <row r="10" spans="1:5" x14ac:dyDescent="0.25">
      <c r="A10" s="3" t="s">
        <v>94</v>
      </c>
      <c r="B10" s="4"/>
      <c r="C10" s="5"/>
      <c r="D10" s="5"/>
    </row>
    <row r="11" spans="1:5" x14ac:dyDescent="0.25">
      <c r="A11" s="3" t="s">
        <v>119</v>
      </c>
      <c r="B11" s="6"/>
    </row>
    <row r="12" spans="1:5" x14ac:dyDescent="0.25">
      <c r="A12" s="7" t="s">
        <v>95</v>
      </c>
      <c r="B12" s="6"/>
    </row>
    <row r="14" spans="1:5" x14ac:dyDescent="0.25">
      <c r="A14" s="1" t="s">
        <v>72</v>
      </c>
      <c r="B14" s="8">
        <v>2022</v>
      </c>
      <c r="C14" s="8">
        <v>2021</v>
      </c>
    </row>
    <row r="15" spans="1:5" customFormat="1" ht="24" customHeight="1" x14ac:dyDescent="0.25">
      <c r="A15" s="33" t="s">
        <v>92</v>
      </c>
      <c r="B15" s="49">
        <v>1235868.6599999999</v>
      </c>
      <c r="C15" s="49">
        <v>5261621.93</v>
      </c>
      <c r="D15" s="25"/>
      <c r="E15" s="2"/>
    </row>
    <row r="16" spans="1:5" ht="28.5" customHeight="1" x14ac:dyDescent="0.25">
      <c r="A16" s="33" t="s">
        <v>91</v>
      </c>
      <c r="B16" s="49">
        <v>32826264.59</v>
      </c>
      <c r="C16" s="49">
        <v>32826264.59</v>
      </c>
    </row>
    <row r="17" spans="1:3" ht="25.5" customHeight="1" x14ac:dyDescent="0.25">
      <c r="A17" s="33" t="s">
        <v>154</v>
      </c>
      <c r="B17" s="49">
        <v>82512771.859999999</v>
      </c>
      <c r="C17" s="49">
        <v>65245635.299999997</v>
      </c>
    </row>
    <row r="18" spans="1:3" ht="29.25" customHeight="1" x14ac:dyDescent="0.25">
      <c r="A18" s="9" t="s">
        <v>1</v>
      </c>
      <c r="B18" s="50">
        <f>SUM(B15:B17)</f>
        <v>116574905.11</v>
      </c>
      <c r="C18" s="50">
        <f>SUM(C15:C17)</f>
        <v>103333521.81999999</v>
      </c>
    </row>
    <row r="19" spans="1:3" x14ac:dyDescent="0.25">
      <c r="A19" s="122"/>
      <c r="B19" s="123"/>
      <c r="C19" s="122"/>
    </row>
    <row r="20" spans="1:3" x14ac:dyDescent="0.25">
      <c r="A20" s="122"/>
      <c r="B20" s="123"/>
      <c r="C20" s="122"/>
    </row>
    <row r="22" spans="1:3" x14ac:dyDescent="0.25">
      <c r="A22" s="1" t="s">
        <v>72</v>
      </c>
      <c r="B22" s="8">
        <v>2022</v>
      </c>
      <c r="C22" s="8">
        <v>2021</v>
      </c>
    </row>
    <row r="23" spans="1:3" x14ac:dyDescent="0.25">
      <c r="A23" s="1" t="s">
        <v>2</v>
      </c>
    </row>
    <row r="24" spans="1:3" ht="21.75" customHeight="1" x14ac:dyDescent="0.25">
      <c r="A24" s="11" t="s">
        <v>96</v>
      </c>
      <c r="B24" s="12"/>
      <c r="C24" s="12"/>
    </row>
    <row r="25" spans="1:3" ht="27.75" hidden="1" customHeight="1" x14ac:dyDescent="0.25">
      <c r="A25" s="11"/>
      <c r="B25" s="14"/>
      <c r="C25" s="14"/>
    </row>
    <row r="26" spans="1:3" ht="16.5" hidden="1" customHeight="1" x14ac:dyDescent="0.25">
      <c r="A26" s="11"/>
      <c r="B26" s="14"/>
      <c r="C26" s="14"/>
    </row>
    <row r="27" spans="1:3" ht="38.25" x14ac:dyDescent="0.25">
      <c r="A27" s="19" t="s">
        <v>116</v>
      </c>
      <c r="B27" s="51">
        <v>3169685.35</v>
      </c>
      <c r="C27" s="51">
        <v>2718468.74</v>
      </c>
    </row>
    <row r="28" spans="1:3" ht="25.5" x14ac:dyDescent="0.25">
      <c r="A28" s="11" t="s">
        <v>136</v>
      </c>
      <c r="B28" s="14"/>
      <c r="C28" s="13"/>
    </row>
    <row r="29" spans="1:3" ht="25.5" x14ac:dyDescent="0.25">
      <c r="A29" s="11" t="s">
        <v>40</v>
      </c>
      <c r="B29" s="14"/>
      <c r="C29" s="13"/>
    </row>
    <row r="30" spans="1:3" ht="25.5" x14ac:dyDescent="0.25">
      <c r="A30" s="11" t="s">
        <v>41</v>
      </c>
      <c r="B30" s="14"/>
      <c r="C30" s="13"/>
    </row>
    <row r="35" spans="1:3" x14ac:dyDescent="0.25">
      <c r="A35" s="1" t="s">
        <v>3</v>
      </c>
    </row>
    <row r="36" spans="1:3" ht="51" x14ac:dyDescent="0.25">
      <c r="A36" s="11" t="s">
        <v>117</v>
      </c>
    </row>
    <row r="38" spans="1:3" x14ac:dyDescent="0.25">
      <c r="A38" s="15" t="s">
        <v>42</v>
      </c>
      <c r="B38" s="8">
        <v>2022</v>
      </c>
      <c r="C38" s="8">
        <v>2021</v>
      </c>
    </row>
    <row r="39" spans="1:3" x14ac:dyDescent="0.25">
      <c r="A39" s="33" t="s">
        <v>4</v>
      </c>
      <c r="B39" s="52">
        <v>50823.88</v>
      </c>
      <c r="C39" s="52">
        <v>38103</v>
      </c>
    </row>
    <row r="40" spans="1:3" x14ac:dyDescent="0.25">
      <c r="A40" s="33" t="s">
        <v>5</v>
      </c>
      <c r="B40" s="52">
        <v>380386.96</v>
      </c>
      <c r="C40" s="52">
        <v>499711.96</v>
      </c>
    </row>
    <row r="41" spans="1:3" x14ac:dyDescent="0.25">
      <c r="A41" s="16" t="s">
        <v>6</v>
      </c>
      <c r="B41" s="53">
        <f>SUM(B39:B40)</f>
        <v>431210.84</v>
      </c>
      <c r="C41" s="53">
        <f>SUM(C39:C40)</f>
        <v>537814.96</v>
      </c>
    </row>
    <row r="43" spans="1:3" x14ac:dyDescent="0.25">
      <c r="A43" s="47" t="s">
        <v>74</v>
      </c>
    </row>
    <row r="44" spans="1:3" ht="76.5" x14ac:dyDescent="0.25">
      <c r="A44" s="11" t="s">
        <v>118</v>
      </c>
    </row>
    <row r="46" spans="1:3" x14ac:dyDescent="0.25">
      <c r="A46" s="2" t="s">
        <v>17</v>
      </c>
    </row>
    <row r="48" spans="1:3" x14ac:dyDescent="0.25">
      <c r="A48"/>
      <c r="B48"/>
    </row>
    <row r="49" spans="1:3" x14ac:dyDescent="0.25">
      <c r="A49" s="120" t="s">
        <v>97</v>
      </c>
      <c r="B49" s="120"/>
    </row>
    <row r="50" spans="1:3" ht="31.5" x14ac:dyDescent="0.25">
      <c r="A50" s="70" t="s">
        <v>17</v>
      </c>
      <c r="B50" s="71" t="s">
        <v>139</v>
      </c>
    </row>
    <row r="51" spans="1:3" x14ac:dyDescent="0.25">
      <c r="A51" s="72" t="s">
        <v>20</v>
      </c>
      <c r="B51" s="73">
        <v>30000</v>
      </c>
    </row>
    <row r="52" spans="1:3" x14ac:dyDescent="0.25">
      <c r="A52" s="72" t="s">
        <v>21</v>
      </c>
      <c r="B52" s="73">
        <v>34137</v>
      </c>
    </row>
    <row r="53" spans="1:3" x14ac:dyDescent="0.25">
      <c r="A53" s="74" t="s">
        <v>22</v>
      </c>
      <c r="B53" s="73">
        <v>23000</v>
      </c>
    </row>
    <row r="54" spans="1:3" x14ac:dyDescent="0.25">
      <c r="A54" s="72" t="s">
        <v>23</v>
      </c>
      <c r="B54" s="73">
        <v>3116863</v>
      </c>
    </row>
    <row r="55" spans="1:3" ht="16.5" thickBot="1" x14ac:dyDescent="0.3">
      <c r="A55" s="26" t="s">
        <v>80</v>
      </c>
      <c r="B55" s="75">
        <f>SUM(B51:B54)</f>
        <v>3204000</v>
      </c>
    </row>
    <row r="56" spans="1:3" ht="15.75" thickTop="1" x14ac:dyDescent="0.25"/>
    <row r="58" spans="1:3" x14ac:dyDescent="0.25">
      <c r="A58" s="120" t="s">
        <v>79</v>
      </c>
      <c r="B58" s="120"/>
    </row>
    <row r="59" spans="1:3" ht="31.5" x14ac:dyDescent="0.25">
      <c r="A59" s="70" t="s">
        <v>17</v>
      </c>
      <c r="B59" s="71" t="s">
        <v>140</v>
      </c>
    </row>
    <row r="60" spans="1:3" x14ac:dyDescent="0.25">
      <c r="A60" s="72" t="s">
        <v>20</v>
      </c>
      <c r="B60" s="73">
        <v>30000</v>
      </c>
    </row>
    <row r="61" spans="1:3" x14ac:dyDescent="0.25">
      <c r="A61" s="72" t="s">
        <v>21</v>
      </c>
      <c r="B61" s="73">
        <v>34137</v>
      </c>
    </row>
    <row r="62" spans="1:3" x14ac:dyDescent="0.25">
      <c r="A62" s="74" t="s">
        <v>22</v>
      </c>
      <c r="B62" s="73">
        <v>23000</v>
      </c>
      <c r="C62" s="37"/>
    </row>
    <row r="63" spans="1:3" x14ac:dyDescent="0.25">
      <c r="A63" s="72" t="s">
        <v>23</v>
      </c>
      <c r="B63" s="73">
        <v>304500</v>
      </c>
      <c r="C63" s="37"/>
    </row>
    <row r="64" spans="1:3" ht="16.5" thickBot="1" x14ac:dyDescent="0.3">
      <c r="A64" s="26" t="s">
        <v>80</v>
      </c>
      <c r="B64" s="75">
        <f>SUM(B60:B63)</f>
        <v>391637</v>
      </c>
      <c r="C64" s="38"/>
    </row>
    <row r="65" spans="1:12" ht="15.75" thickTop="1" x14ac:dyDescent="0.25"/>
    <row r="66" spans="1:12" x14ac:dyDescent="0.25">
      <c r="A66" s="1" t="s">
        <v>75</v>
      </c>
    </row>
    <row r="67" spans="1:12" ht="63.75" x14ac:dyDescent="0.25">
      <c r="A67" s="11" t="s">
        <v>112</v>
      </c>
    </row>
    <row r="69" spans="1:12" x14ac:dyDescent="0.25">
      <c r="A69" s="16" t="s">
        <v>43</v>
      </c>
      <c r="B69" s="8">
        <v>2022</v>
      </c>
      <c r="C69" s="8">
        <v>2021</v>
      </c>
    </row>
    <row r="70" spans="1:12" x14ac:dyDescent="0.25">
      <c r="A70" s="46"/>
      <c r="C70" s="54"/>
    </row>
    <row r="71" spans="1:12" x14ac:dyDescent="0.25">
      <c r="A71" s="17" t="s">
        <v>93</v>
      </c>
      <c r="B71" s="39">
        <v>417396011.31999999</v>
      </c>
      <c r="C71" s="40">
        <v>417396011.31999999</v>
      </c>
    </row>
    <row r="72" spans="1:12" x14ac:dyDescent="0.25">
      <c r="A72" s="17"/>
      <c r="B72" s="39"/>
      <c r="C72" s="40"/>
    </row>
    <row r="73" spans="1:12" x14ac:dyDescent="0.25">
      <c r="A73" s="17"/>
      <c r="B73" s="39"/>
      <c r="C73" s="40"/>
    </row>
    <row r="75" spans="1:12" x14ac:dyDescent="0.25">
      <c r="A75" s="1" t="s">
        <v>76</v>
      </c>
    </row>
    <row r="76" spans="1:12" ht="38.25" x14ac:dyDescent="0.25">
      <c r="A76" s="11" t="s">
        <v>147</v>
      </c>
    </row>
    <row r="77" spans="1:12" ht="15.75" thickBot="1" x14ac:dyDescent="0.3"/>
    <row r="78" spans="1:12" ht="45.75" thickBot="1" x14ac:dyDescent="0.3">
      <c r="A78" s="85">
        <v>2022</v>
      </c>
      <c r="B78" s="86" t="s">
        <v>15</v>
      </c>
      <c r="C78" s="87" t="s">
        <v>7</v>
      </c>
      <c r="D78" s="87" t="s">
        <v>141</v>
      </c>
      <c r="E78" s="88" t="s">
        <v>8</v>
      </c>
      <c r="K78" s="20">
        <v>51851080.159999996</v>
      </c>
      <c r="L78" s="2" t="s">
        <v>153</v>
      </c>
    </row>
    <row r="79" spans="1:12" ht="15.75" thickBot="1" x14ac:dyDescent="0.3">
      <c r="A79" s="89" t="s">
        <v>142</v>
      </c>
      <c r="B79" s="90"/>
      <c r="C79" s="91"/>
      <c r="D79" s="91"/>
      <c r="E79" s="91"/>
      <c r="K79" s="20">
        <v>35939002.449999996</v>
      </c>
      <c r="L79" s="2" t="s">
        <v>152</v>
      </c>
    </row>
    <row r="80" spans="1:12" ht="15.75" thickBot="1" x14ac:dyDescent="0.3">
      <c r="A80" s="92" t="s">
        <v>9</v>
      </c>
      <c r="B80" s="114">
        <v>1400000</v>
      </c>
      <c r="C80" s="100">
        <v>25932698.109999999</v>
      </c>
      <c r="D80" s="100">
        <v>44254625.390000001</v>
      </c>
      <c r="E80" s="100">
        <f>+B80+C80+D80</f>
        <v>71587323.5</v>
      </c>
      <c r="F80" s="25"/>
    </row>
    <row r="81" spans="1:11" ht="15.75" thickBot="1" x14ac:dyDescent="0.3">
      <c r="A81" s="92" t="s">
        <v>10</v>
      </c>
      <c r="B81" s="94"/>
      <c r="C81" s="95">
        <v>6009005.5999999996</v>
      </c>
      <c r="D81" s="95">
        <v>9912870</v>
      </c>
      <c r="E81" s="96">
        <f>+C81+D81</f>
        <v>15921875.6</v>
      </c>
      <c r="K81" s="118">
        <f>K78-K79</f>
        <v>15912077.710000001</v>
      </c>
    </row>
    <row r="82" spans="1:11" ht="15.75" thickBot="1" x14ac:dyDescent="0.3">
      <c r="A82" s="92" t="s">
        <v>11</v>
      </c>
      <c r="B82" s="94"/>
      <c r="C82" s="95"/>
      <c r="D82" s="95"/>
      <c r="E82" s="97">
        <f>+C82+D82</f>
        <v>0</v>
      </c>
    </row>
    <row r="83" spans="1:11" ht="15.75" thickBot="1" x14ac:dyDescent="0.3">
      <c r="A83" s="92" t="s">
        <v>12</v>
      </c>
      <c r="B83" s="94"/>
      <c r="C83" s="93">
        <f>+C80+C81-C82</f>
        <v>31941703.710000001</v>
      </c>
      <c r="D83" s="93">
        <f>+D80+D81-D82</f>
        <v>54167495.390000001</v>
      </c>
      <c r="E83" s="93">
        <f>+E80+E81-E82</f>
        <v>87509199.099999994</v>
      </c>
    </row>
    <row r="84" spans="1:11" ht="15.75" thickBot="1" x14ac:dyDescent="0.3">
      <c r="A84" s="92"/>
      <c r="B84" s="94"/>
      <c r="C84" s="98"/>
      <c r="D84" s="98"/>
      <c r="E84" s="98"/>
    </row>
    <row r="85" spans="1:11" ht="15.75" thickBot="1" x14ac:dyDescent="0.3">
      <c r="A85" s="89" t="s">
        <v>13</v>
      </c>
      <c r="B85" s="99"/>
      <c r="C85" s="98"/>
      <c r="D85" s="98"/>
      <c r="E85" s="98"/>
      <c r="K85" s="2">
        <v>-48291875.600000001</v>
      </c>
    </row>
    <row r="86" spans="1:11" ht="15.75" thickBot="1" x14ac:dyDescent="0.3">
      <c r="A86" s="92"/>
      <c r="B86" s="94"/>
      <c r="C86" s="98"/>
      <c r="D86" s="98"/>
      <c r="E86" s="98"/>
    </row>
    <row r="87" spans="1:11" ht="15.75" thickBot="1" x14ac:dyDescent="0.3">
      <c r="A87" s="92" t="s">
        <v>9</v>
      </c>
      <c r="B87" s="94"/>
      <c r="C87" s="100">
        <v>19965201.149999999</v>
      </c>
      <c r="D87" s="100">
        <v>21324731.760000002</v>
      </c>
      <c r="E87" s="100">
        <f>SUM(C87:D87)</f>
        <v>41289932.909999996</v>
      </c>
    </row>
    <row r="88" spans="1:11" ht="15.75" thickBot="1" x14ac:dyDescent="0.3">
      <c r="A88" s="92" t="s">
        <v>14</v>
      </c>
      <c r="B88" s="94"/>
      <c r="C88" s="93">
        <v>2224937.59</v>
      </c>
      <c r="D88" s="93">
        <v>8055326.1500000004</v>
      </c>
      <c r="E88" s="93">
        <f>SUM(C88:D88)</f>
        <v>10280263.74</v>
      </c>
    </row>
    <row r="89" spans="1:11" ht="15.75" thickBot="1" x14ac:dyDescent="0.3">
      <c r="A89" s="92" t="s">
        <v>11</v>
      </c>
      <c r="B89" s="101"/>
      <c r="C89" s="102"/>
      <c r="D89" s="102"/>
      <c r="E89" s="103">
        <f>+C89+D89</f>
        <v>0</v>
      </c>
    </row>
    <row r="90" spans="1:11" ht="15.75" thickBot="1" x14ac:dyDescent="0.3">
      <c r="A90" s="92" t="s">
        <v>143</v>
      </c>
      <c r="B90" s="101"/>
      <c r="C90" s="104">
        <f>+C87+C88-C89</f>
        <v>22190138.739999998</v>
      </c>
      <c r="D90" s="104">
        <f>+D87+D88-D89</f>
        <v>29380057.910000004</v>
      </c>
      <c r="E90" s="104">
        <f>+E87+E88-E89</f>
        <v>51570196.649999999</v>
      </c>
    </row>
    <row r="91" spans="1:11" ht="15.75" thickBot="1" x14ac:dyDescent="0.3">
      <c r="A91" s="105" t="s">
        <v>144</v>
      </c>
      <c r="B91" s="106"/>
      <c r="C91" s="113">
        <f>+C83-C90</f>
        <v>9751564.9700000025</v>
      </c>
      <c r="D91" s="113">
        <f>+D83-D90</f>
        <v>24787437.479999997</v>
      </c>
      <c r="E91" s="113">
        <f>+E83-E90</f>
        <v>35939002.449999996</v>
      </c>
    </row>
    <row r="92" spans="1:11" ht="15.75" thickBot="1" x14ac:dyDescent="0.3">
      <c r="A92" s="107"/>
      <c r="B92" s="108"/>
      <c r="C92" s="101"/>
      <c r="D92" s="101"/>
      <c r="E92" s="101"/>
    </row>
    <row r="93" spans="1:11" ht="15.75" thickBot="1" x14ac:dyDescent="0.3">
      <c r="A93" s="109" t="s">
        <v>145</v>
      </c>
      <c r="B93" s="110">
        <f>+B80</f>
        <v>1400000</v>
      </c>
      <c r="C93" s="111">
        <f>+C91</f>
        <v>9751564.9700000025</v>
      </c>
      <c r="D93" s="111">
        <f>+D91</f>
        <v>24787437.479999997</v>
      </c>
      <c r="E93" s="111">
        <f>+B93+C93+D93</f>
        <v>35939002.450000003</v>
      </c>
    </row>
    <row r="94" spans="1:11" x14ac:dyDescent="0.25">
      <c r="A94" s="76"/>
      <c r="B94" s="77"/>
      <c r="C94" s="77"/>
    </row>
    <row r="95" spans="1:11" ht="15.75" thickBot="1" x14ac:dyDescent="0.3">
      <c r="A95" s="78"/>
      <c r="B95" s="79"/>
      <c r="C95" s="80"/>
      <c r="D95" s="48"/>
    </row>
    <row r="96" spans="1:11" ht="45.75" thickBot="1" x14ac:dyDescent="0.3">
      <c r="A96" s="85">
        <v>2021</v>
      </c>
      <c r="B96" s="86" t="s">
        <v>15</v>
      </c>
      <c r="C96" s="87" t="s">
        <v>7</v>
      </c>
      <c r="D96" s="87" t="s">
        <v>141</v>
      </c>
      <c r="E96" s="88" t="s">
        <v>8</v>
      </c>
    </row>
    <row r="97" spans="1:6" ht="15.75" thickBot="1" x14ac:dyDescent="0.3">
      <c r="A97" s="89" t="s">
        <v>142</v>
      </c>
      <c r="B97" s="90"/>
      <c r="C97" s="91"/>
      <c r="D97" s="91"/>
      <c r="E97" s="91"/>
    </row>
    <row r="98" spans="1:6" ht="15.75" thickBot="1" x14ac:dyDescent="0.3">
      <c r="A98" s="92" t="s">
        <v>9</v>
      </c>
      <c r="B98" s="114">
        <v>1400000</v>
      </c>
      <c r="C98" s="100">
        <v>24228266.489999998</v>
      </c>
      <c r="D98" s="100">
        <v>39061065.380000003</v>
      </c>
      <c r="E98" s="100">
        <f>+B98+C98+D98</f>
        <v>64689331.870000005</v>
      </c>
    </row>
    <row r="99" spans="1:6" ht="15.75" thickBot="1" x14ac:dyDescent="0.3">
      <c r="A99" s="92" t="s">
        <v>10</v>
      </c>
      <c r="B99" s="94"/>
      <c r="C99" s="95">
        <v>2941472.07</v>
      </c>
      <c r="D99" s="95">
        <v>5333560</v>
      </c>
      <c r="E99" s="96">
        <f>+C99+D99</f>
        <v>8275032.0700000003</v>
      </c>
    </row>
    <row r="100" spans="1:6" ht="15.75" thickBot="1" x14ac:dyDescent="0.3">
      <c r="A100" s="92" t="s">
        <v>11</v>
      </c>
      <c r="B100" s="94"/>
      <c r="C100" s="95">
        <v>1237040.45</v>
      </c>
      <c r="D100" s="95">
        <v>140000</v>
      </c>
      <c r="E100" s="97">
        <f>+C100+D100</f>
        <v>1377040.45</v>
      </c>
    </row>
    <row r="101" spans="1:6" ht="15.75" thickBot="1" x14ac:dyDescent="0.3">
      <c r="A101" s="92" t="s">
        <v>12</v>
      </c>
      <c r="B101" s="94"/>
      <c r="C101" s="100">
        <f>+C98+C99-C100</f>
        <v>25932698.109999999</v>
      </c>
      <c r="D101" s="100">
        <f>+D98+D99-D100</f>
        <v>44254625.380000003</v>
      </c>
      <c r="E101" s="100">
        <f>+E98+E99-E100</f>
        <v>71587323.489999995</v>
      </c>
      <c r="F101" s="25"/>
    </row>
    <row r="102" spans="1:6" ht="15.75" thickBot="1" x14ac:dyDescent="0.3">
      <c r="A102" s="92"/>
      <c r="B102" s="94"/>
      <c r="C102" s="98"/>
      <c r="D102" s="98"/>
      <c r="E102" s="98"/>
      <c r="F102" s="25"/>
    </row>
    <row r="103" spans="1:6" ht="15.75" thickBot="1" x14ac:dyDescent="0.3">
      <c r="A103" s="89" t="s">
        <v>13</v>
      </c>
      <c r="B103" s="99"/>
      <c r="C103" s="98"/>
      <c r="D103" s="98"/>
      <c r="E103" s="98"/>
    </row>
    <row r="104" spans="1:6" ht="15.75" thickBot="1" x14ac:dyDescent="0.3">
      <c r="A104" s="92"/>
      <c r="B104" s="94"/>
      <c r="C104" s="98"/>
      <c r="D104" s="98"/>
      <c r="E104" s="98"/>
    </row>
    <row r="105" spans="1:6" ht="15.75" thickBot="1" x14ac:dyDescent="0.3">
      <c r="A105" s="92" t="s">
        <v>9</v>
      </c>
      <c r="B105" s="94"/>
      <c r="C105" s="93">
        <v>17830007.52</v>
      </c>
      <c r="D105" s="93">
        <v>16181976.300000001</v>
      </c>
      <c r="E105" s="93">
        <f>SUM(C105:D105)</f>
        <v>34011983.82</v>
      </c>
    </row>
    <row r="106" spans="1:6" ht="15.75" thickBot="1" x14ac:dyDescent="0.3">
      <c r="A106" s="92" t="s">
        <v>14</v>
      </c>
      <c r="B106" s="94"/>
      <c r="C106" s="93">
        <v>3372234.08</v>
      </c>
      <c r="D106" s="93">
        <v>5282754.46</v>
      </c>
      <c r="E106" s="93">
        <f>SUM(C106:D106)</f>
        <v>8654988.5399999991</v>
      </c>
    </row>
    <row r="107" spans="1:6" ht="15.75" thickBot="1" x14ac:dyDescent="0.3">
      <c r="A107" s="92" t="s">
        <v>11</v>
      </c>
      <c r="B107" s="101"/>
      <c r="C107" s="102">
        <v>1237040.45</v>
      </c>
      <c r="D107" s="102">
        <v>139999</v>
      </c>
      <c r="E107" s="103">
        <f>+C107+D107</f>
        <v>1377039.45</v>
      </c>
    </row>
    <row r="108" spans="1:6" ht="15.75" thickBot="1" x14ac:dyDescent="0.3">
      <c r="A108" s="92" t="s">
        <v>143</v>
      </c>
      <c r="B108" s="101"/>
      <c r="C108" s="104">
        <f>+C105+C106-C107</f>
        <v>19965201.150000002</v>
      </c>
      <c r="D108" s="104">
        <f>+D105+D106-D107</f>
        <v>21324731.760000002</v>
      </c>
      <c r="E108" s="104">
        <f>+E105+E106-E107</f>
        <v>41289932.909999996</v>
      </c>
    </row>
    <row r="109" spans="1:6" ht="15.75" thickBot="1" x14ac:dyDescent="0.3">
      <c r="A109" s="105" t="s">
        <v>144</v>
      </c>
      <c r="B109" s="106"/>
      <c r="C109" s="113">
        <f>+C101-C108</f>
        <v>5967496.9599999972</v>
      </c>
      <c r="D109" s="113">
        <f>+D101-D108</f>
        <v>22929893.620000001</v>
      </c>
      <c r="E109" s="113">
        <f>+E101-E108</f>
        <v>30297390.579999998</v>
      </c>
      <c r="F109" s="25"/>
    </row>
    <row r="110" spans="1:6" ht="15.75" thickBot="1" x14ac:dyDescent="0.3">
      <c r="A110" s="107"/>
      <c r="B110" s="108"/>
      <c r="C110" s="101"/>
      <c r="D110" s="101"/>
      <c r="E110" s="101"/>
    </row>
    <row r="111" spans="1:6" ht="15.75" thickBot="1" x14ac:dyDescent="0.3">
      <c r="A111" s="109" t="s">
        <v>145</v>
      </c>
      <c r="B111" s="110">
        <f>+B98</f>
        <v>1400000</v>
      </c>
      <c r="C111" s="111">
        <f>+C109</f>
        <v>5967496.9599999972</v>
      </c>
      <c r="D111" s="111">
        <f>+D109</f>
        <v>22929893.620000001</v>
      </c>
      <c r="E111" s="111">
        <f>+B111+C111+D111</f>
        <v>30297390.579999998</v>
      </c>
    </row>
    <row r="112" spans="1:6" x14ac:dyDescent="0.25">
      <c r="A112" s="80"/>
      <c r="B112" s="79"/>
      <c r="C112" s="79"/>
    </row>
    <row r="113" spans="1:3" x14ac:dyDescent="0.25">
      <c r="A113" s="80"/>
      <c r="B113" s="79"/>
      <c r="C113" s="84"/>
    </row>
    <row r="114" spans="1:3" x14ac:dyDescent="0.25">
      <c r="A114" s="80"/>
      <c r="B114" s="79"/>
      <c r="C114" s="79"/>
    </row>
    <row r="115" spans="1:3" x14ac:dyDescent="0.25">
      <c r="A115" s="82"/>
      <c r="B115" s="81"/>
      <c r="C115" s="83"/>
    </row>
    <row r="116" spans="1:3" x14ac:dyDescent="0.25">
      <c r="A116" s="18"/>
    </row>
    <row r="117" spans="1:3" ht="51" x14ac:dyDescent="0.25">
      <c r="A117" s="55" t="s">
        <v>120</v>
      </c>
    </row>
    <row r="118" spans="1:3" x14ac:dyDescent="0.25">
      <c r="A118" s="11"/>
    </row>
    <row r="119" spans="1:3" ht="38.25" x14ac:dyDescent="0.25">
      <c r="A119" s="11" t="s">
        <v>16</v>
      </c>
    </row>
    <row r="120" spans="1:3" x14ac:dyDescent="0.25">
      <c r="A120" s="11"/>
    </row>
    <row r="121" spans="1:3" ht="105" x14ac:dyDescent="0.25">
      <c r="A121" s="22" t="s">
        <v>134</v>
      </c>
    </row>
    <row r="122" spans="1:3" x14ac:dyDescent="0.25">
      <c r="A122" s="22"/>
    </row>
    <row r="123" spans="1:3" x14ac:dyDescent="0.25">
      <c r="A123" s="22" t="s">
        <v>121</v>
      </c>
    </row>
    <row r="124" spans="1:3" x14ac:dyDescent="0.25">
      <c r="A124" s="22"/>
    </row>
    <row r="125" spans="1:3" ht="45" x14ac:dyDescent="0.25">
      <c r="A125" s="22" t="s">
        <v>122</v>
      </c>
    </row>
    <row r="126" spans="1:3" x14ac:dyDescent="0.25">
      <c r="A126" s="22"/>
    </row>
    <row r="127" spans="1:3" ht="30" x14ac:dyDescent="0.25">
      <c r="A127" s="22" t="s">
        <v>123</v>
      </c>
    </row>
    <row r="128" spans="1:3" x14ac:dyDescent="0.25">
      <c r="A128" s="11"/>
    </row>
    <row r="129" spans="1:5" x14ac:dyDescent="0.25">
      <c r="A129" s="11"/>
    </row>
    <row r="130" spans="1:5" x14ac:dyDescent="0.25">
      <c r="A130" s="27" t="s">
        <v>83</v>
      </c>
    </row>
    <row r="131" spans="1:5" x14ac:dyDescent="0.25">
      <c r="A131" s="27" t="s">
        <v>81</v>
      </c>
    </row>
    <row r="132" spans="1:5" x14ac:dyDescent="0.25">
      <c r="A132" s="18" t="s">
        <v>113</v>
      </c>
    </row>
    <row r="133" spans="1:5" x14ac:dyDescent="0.25">
      <c r="A133" s="18" t="s">
        <v>124</v>
      </c>
    </row>
    <row r="134" spans="1:5" x14ac:dyDescent="0.25">
      <c r="A134" s="11" t="s">
        <v>82</v>
      </c>
    </row>
    <row r="135" spans="1:5" x14ac:dyDescent="0.25">
      <c r="A135" s="11"/>
    </row>
    <row r="136" spans="1:5" ht="15.75" thickBot="1" x14ac:dyDescent="0.3">
      <c r="B136" s="41" t="s">
        <v>97</v>
      </c>
      <c r="C136" s="13"/>
    </row>
    <row r="137" spans="1:5" ht="48" thickBot="1" x14ac:dyDescent="0.3">
      <c r="A137" s="42"/>
      <c r="B137" s="43" t="s">
        <v>18</v>
      </c>
      <c r="C137" s="43" t="s">
        <v>115</v>
      </c>
      <c r="D137" s="116" t="s">
        <v>148</v>
      </c>
      <c r="E137" s="116" t="s">
        <v>150</v>
      </c>
    </row>
    <row r="138" spans="1:5" ht="16.5" thickBot="1" x14ac:dyDescent="0.3">
      <c r="A138" s="56" t="s">
        <v>19</v>
      </c>
      <c r="B138" s="57">
        <v>48577</v>
      </c>
      <c r="C138" s="115">
        <v>19430.8</v>
      </c>
      <c r="D138" s="64">
        <v>4857.7</v>
      </c>
      <c r="E138" s="117">
        <f>+B138-C138-D138</f>
        <v>24288.5</v>
      </c>
    </row>
    <row r="139" spans="1:5" x14ac:dyDescent="0.25">
      <c r="D139" s="29"/>
    </row>
    <row r="140" spans="1:5" ht="15.75" thickBot="1" x14ac:dyDescent="0.3">
      <c r="B140" s="41" t="s">
        <v>79</v>
      </c>
      <c r="C140" s="13"/>
    </row>
    <row r="141" spans="1:5" ht="48" thickBot="1" x14ac:dyDescent="0.3">
      <c r="A141" s="42"/>
      <c r="B141" s="43" t="s">
        <v>18</v>
      </c>
      <c r="C141" s="43" t="s">
        <v>77</v>
      </c>
      <c r="D141" s="116" t="s">
        <v>149</v>
      </c>
      <c r="E141" s="116" t="s">
        <v>151</v>
      </c>
    </row>
    <row r="142" spans="1:5" ht="16.5" thickBot="1" x14ac:dyDescent="0.3">
      <c r="A142" s="56" t="s">
        <v>19</v>
      </c>
      <c r="B142" s="58">
        <v>48577</v>
      </c>
      <c r="C142" s="58">
        <v>14573.1</v>
      </c>
      <c r="D142" s="64">
        <v>4857.7</v>
      </c>
      <c r="E142" s="117">
        <f>+B142-C142-D142</f>
        <v>29146.2</v>
      </c>
    </row>
    <row r="144" spans="1:5" x14ac:dyDescent="0.25">
      <c r="A144" s="27" t="s">
        <v>98</v>
      </c>
    </row>
    <row r="146" spans="1:3" ht="60" x14ac:dyDescent="0.25">
      <c r="A146" s="22" t="s">
        <v>99</v>
      </c>
    </row>
    <row r="147" spans="1:3" x14ac:dyDescent="0.25">
      <c r="A147" s="112" t="s">
        <v>125</v>
      </c>
      <c r="B147" s="26"/>
    </row>
    <row r="148" spans="1:3" x14ac:dyDescent="0.25">
      <c r="A148" s="1" t="s">
        <v>101</v>
      </c>
      <c r="B148" s="48">
        <v>2022</v>
      </c>
      <c r="C148" s="48">
        <v>2021</v>
      </c>
    </row>
    <row r="149" spans="1:3" x14ac:dyDescent="0.25">
      <c r="A149" s="1"/>
      <c r="B149" s="48"/>
      <c r="C149" s="48"/>
    </row>
    <row r="150" spans="1:3" x14ac:dyDescent="0.25">
      <c r="A150" s="59" t="s">
        <v>100</v>
      </c>
      <c r="B150" s="44">
        <v>32370000</v>
      </c>
      <c r="C150" s="60">
        <v>0</v>
      </c>
    </row>
    <row r="153" spans="1:3" x14ac:dyDescent="0.25">
      <c r="C153" s="6"/>
    </row>
    <row r="154" spans="1:3" s="6" customFormat="1" x14ac:dyDescent="0.25">
      <c r="A154" s="21" t="s">
        <v>24</v>
      </c>
      <c r="C154" s="2"/>
    </row>
    <row r="155" spans="1:3" ht="30" customHeight="1" x14ac:dyDescent="0.25">
      <c r="A155" s="21" t="s">
        <v>102</v>
      </c>
    </row>
    <row r="156" spans="1:3" ht="51" x14ac:dyDescent="0.25">
      <c r="A156" s="11" t="s">
        <v>135</v>
      </c>
    </row>
    <row r="157" spans="1:3" x14ac:dyDescent="0.25">
      <c r="A157" s="16" t="s">
        <v>44</v>
      </c>
      <c r="B157" s="8">
        <v>2022</v>
      </c>
      <c r="C157" s="8">
        <v>2021</v>
      </c>
    </row>
    <row r="158" spans="1:3" x14ac:dyDescent="0.25">
      <c r="A158" s="3" t="s">
        <v>25</v>
      </c>
      <c r="B158" s="44">
        <v>25906454.280000001</v>
      </c>
      <c r="C158" s="44">
        <v>6553312.1399999997</v>
      </c>
    </row>
    <row r="159" spans="1:3" x14ac:dyDescent="0.25">
      <c r="A159" s="3"/>
      <c r="B159" s="44"/>
      <c r="C159" s="44"/>
    </row>
    <row r="160" spans="1:3" x14ac:dyDescent="0.25">
      <c r="A160" s="3"/>
      <c r="B160" s="44"/>
      <c r="C160" s="44"/>
    </row>
    <row r="162" spans="1:3" x14ac:dyDescent="0.25">
      <c r="A162" s="21" t="s">
        <v>103</v>
      </c>
    </row>
    <row r="163" spans="1:3" ht="51" x14ac:dyDescent="0.25">
      <c r="A163" s="11" t="s">
        <v>126</v>
      </c>
    </row>
    <row r="165" spans="1:3" x14ac:dyDescent="0.25">
      <c r="A165" s="16" t="s">
        <v>45</v>
      </c>
      <c r="B165" s="8">
        <v>2022</v>
      </c>
      <c r="C165" s="8">
        <v>2021</v>
      </c>
    </row>
    <row r="166" spans="1:3" x14ac:dyDescent="0.25">
      <c r="A166" s="3" t="s">
        <v>48</v>
      </c>
      <c r="B166" s="61">
        <v>6866113.7400000002</v>
      </c>
      <c r="C166" s="61">
        <v>5026241.51</v>
      </c>
    </row>
    <row r="167" spans="1:3" x14ac:dyDescent="0.25">
      <c r="C167" s="20"/>
    </row>
    <row r="168" spans="1:3" x14ac:dyDescent="0.25">
      <c r="A168" s="20"/>
      <c r="B168" s="20"/>
      <c r="C168" s="62"/>
    </row>
    <row r="169" spans="1:3" x14ac:dyDescent="0.25">
      <c r="A169" s="21" t="s">
        <v>104</v>
      </c>
    </row>
    <row r="170" spans="1:3" ht="51" x14ac:dyDescent="0.25">
      <c r="A170" s="55" t="s">
        <v>111</v>
      </c>
    </row>
    <row r="171" spans="1:3" x14ac:dyDescent="0.25">
      <c r="A171" s="22"/>
    </row>
    <row r="173" spans="1:3" x14ac:dyDescent="0.25">
      <c r="A173" s="23" t="s">
        <v>26</v>
      </c>
      <c r="B173" s="8">
        <v>2022</v>
      </c>
      <c r="C173" s="8">
        <v>2021</v>
      </c>
    </row>
    <row r="174" spans="1:3" x14ac:dyDescent="0.25">
      <c r="A174" s="30" t="s">
        <v>27</v>
      </c>
      <c r="B174" s="45">
        <v>322687864.42000002</v>
      </c>
      <c r="C174" s="45">
        <v>322687864.42000002</v>
      </c>
    </row>
    <row r="175" spans="1:3" x14ac:dyDescent="0.25">
      <c r="A175" s="32" t="s">
        <v>28</v>
      </c>
      <c r="B175" s="45">
        <v>220436572.55000001</v>
      </c>
      <c r="C175" s="45">
        <v>206985799.46000001</v>
      </c>
    </row>
    <row r="176" spans="1:3" x14ac:dyDescent="0.25">
      <c r="A176" s="30" t="s">
        <v>46</v>
      </c>
      <c r="B176" s="45">
        <v>33212098.52</v>
      </c>
      <c r="C176" s="45">
        <v>13450773.09</v>
      </c>
    </row>
    <row r="177" spans="1:7" x14ac:dyDescent="0.25">
      <c r="A177" s="16" t="s">
        <v>47</v>
      </c>
      <c r="B177" s="10">
        <f>SUM(B174:B176)</f>
        <v>576336535.49000001</v>
      </c>
      <c r="C177" s="10">
        <f>SUM(C174:C176)</f>
        <v>543124436.97000003</v>
      </c>
    </row>
    <row r="178" spans="1:7" x14ac:dyDescent="0.25">
      <c r="B178" s="24"/>
    </row>
    <row r="179" spans="1:7" x14ac:dyDescent="0.25">
      <c r="B179" s="24"/>
    </row>
    <row r="180" spans="1:7" x14ac:dyDescent="0.25">
      <c r="A180" s="21" t="s">
        <v>29</v>
      </c>
      <c r="B180" s="25"/>
    </row>
    <row r="181" spans="1:7" x14ac:dyDescent="0.25">
      <c r="A181" s="21" t="s">
        <v>30</v>
      </c>
    </row>
    <row r="182" spans="1:7" x14ac:dyDescent="0.25">
      <c r="A182" s="21" t="s">
        <v>105</v>
      </c>
      <c r="C182" s="36"/>
    </row>
    <row r="183" spans="1:7" x14ac:dyDescent="0.25">
      <c r="A183" s="35" t="s">
        <v>114</v>
      </c>
      <c r="B183" s="36"/>
    </row>
    <row r="184" spans="1:7" x14ac:dyDescent="0.25">
      <c r="A184" s="34" t="s">
        <v>137</v>
      </c>
      <c r="C184" s="7"/>
    </row>
    <row r="185" spans="1:7" x14ac:dyDescent="0.25">
      <c r="A185" s="16" t="s">
        <v>31</v>
      </c>
      <c r="B185" s="7"/>
      <c r="C185" s="8"/>
    </row>
    <row r="186" spans="1:7" x14ac:dyDescent="0.25">
      <c r="A186" s="23" t="s">
        <v>26</v>
      </c>
      <c r="B186" s="8">
        <v>2022</v>
      </c>
      <c r="C186" s="8">
        <v>2021</v>
      </c>
    </row>
    <row r="187" spans="1:7" x14ac:dyDescent="0.25">
      <c r="A187" s="30" t="s">
        <v>90</v>
      </c>
      <c r="B187" s="63">
        <v>445584625.56</v>
      </c>
      <c r="C187" s="63">
        <v>368929457</v>
      </c>
      <c r="G187" s="20"/>
    </row>
    <row r="188" spans="1:7" x14ac:dyDescent="0.25">
      <c r="A188" s="30" t="s">
        <v>88</v>
      </c>
      <c r="B188" s="64"/>
      <c r="C188" s="65">
        <v>25267891.969999999</v>
      </c>
      <c r="G188" s="20"/>
    </row>
    <row r="189" spans="1:7" x14ac:dyDescent="0.25">
      <c r="A189" s="30" t="s">
        <v>155</v>
      </c>
      <c r="B189" s="64">
        <v>5000000</v>
      </c>
      <c r="C189" s="65"/>
      <c r="G189" s="20"/>
    </row>
    <row r="190" spans="1:7" ht="15.75" thickBot="1" x14ac:dyDescent="0.3">
      <c r="A190" s="26" t="s">
        <v>89</v>
      </c>
      <c r="B190" s="66">
        <f>SUM(B187:B189)</f>
        <v>450584625.56</v>
      </c>
      <c r="C190" s="66">
        <f>SUM(C187:C188)</f>
        <v>394197348.97000003</v>
      </c>
      <c r="G190" s="25"/>
    </row>
    <row r="191" spans="1:7" ht="15.75" thickTop="1" x14ac:dyDescent="0.25">
      <c r="G191" s="119"/>
    </row>
    <row r="192" spans="1:7" x14ac:dyDescent="0.25">
      <c r="A192" s="21" t="s">
        <v>106</v>
      </c>
    </row>
    <row r="193" spans="1:6" ht="63.75" x14ac:dyDescent="0.25">
      <c r="A193" s="11" t="s">
        <v>127</v>
      </c>
    </row>
    <row r="194" spans="1:6" x14ac:dyDescent="0.25">
      <c r="E194" s="20"/>
      <c r="F194" s="20"/>
    </row>
    <row r="195" spans="1:6" x14ac:dyDescent="0.25">
      <c r="A195" s="26" t="s">
        <v>17</v>
      </c>
      <c r="B195" s="8">
        <v>2022</v>
      </c>
      <c r="C195" s="8">
        <v>2021</v>
      </c>
      <c r="E195" s="20"/>
      <c r="F195" s="20"/>
    </row>
    <row r="196" spans="1:6" x14ac:dyDescent="0.25">
      <c r="A196" s="31" t="s">
        <v>32</v>
      </c>
      <c r="B196" s="64">
        <v>236950854.88999999</v>
      </c>
      <c r="C196" s="64">
        <v>222218370.13999999</v>
      </c>
      <c r="E196" s="20"/>
      <c r="F196" s="20"/>
    </row>
    <row r="197" spans="1:6" x14ac:dyDescent="0.25">
      <c r="A197" s="31" t="s">
        <v>33</v>
      </c>
      <c r="B197" s="64">
        <v>680328.2</v>
      </c>
      <c r="C197" s="64">
        <v>715600</v>
      </c>
    </row>
    <row r="198" spans="1:6" x14ac:dyDescent="0.25">
      <c r="A198" s="31" t="s">
        <v>34</v>
      </c>
      <c r="B198" s="64">
        <v>4098824.97</v>
      </c>
      <c r="C198" s="64">
        <v>2557613.5099999998</v>
      </c>
    </row>
    <row r="199" spans="1:6" x14ac:dyDescent="0.25">
      <c r="A199" s="31" t="s">
        <v>35</v>
      </c>
      <c r="B199" s="64">
        <v>108669</v>
      </c>
      <c r="C199" s="64">
        <v>135813.5</v>
      </c>
    </row>
    <row r="200" spans="1:6" x14ac:dyDescent="0.25">
      <c r="A200" s="31" t="s">
        <v>36</v>
      </c>
      <c r="B200" s="64">
        <v>69753.5</v>
      </c>
      <c r="C200" s="64">
        <v>25404.720000000001</v>
      </c>
    </row>
    <row r="201" spans="1:6" x14ac:dyDescent="0.25">
      <c r="A201" s="31" t="s">
        <v>73</v>
      </c>
      <c r="B201" s="64">
        <v>595382.23</v>
      </c>
      <c r="C201" s="64">
        <v>315000</v>
      </c>
    </row>
    <row r="202" spans="1:6" x14ac:dyDescent="0.25">
      <c r="A202" s="31" t="s">
        <v>84</v>
      </c>
      <c r="B202" s="64"/>
      <c r="C202" s="64">
        <v>5000957.8099999996</v>
      </c>
    </row>
    <row r="203" spans="1:6" x14ac:dyDescent="0.25">
      <c r="A203" s="31" t="s">
        <v>37</v>
      </c>
      <c r="B203" s="64">
        <v>32799681.530000001</v>
      </c>
      <c r="C203" s="64">
        <v>31816723.879999999</v>
      </c>
    </row>
    <row r="204" spans="1:6" x14ac:dyDescent="0.25">
      <c r="A204" s="31" t="s">
        <v>85</v>
      </c>
      <c r="B204" s="64">
        <v>17892366.66</v>
      </c>
      <c r="C204" s="64">
        <v>17440431.870000001</v>
      </c>
    </row>
    <row r="205" spans="1:6" x14ac:dyDescent="0.25">
      <c r="A205" s="31" t="s">
        <v>86</v>
      </c>
      <c r="B205" s="64">
        <v>3185516.67</v>
      </c>
      <c r="C205" s="64">
        <v>2735050</v>
      </c>
    </row>
    <row r="206" spans="1:6" x14ac:dyDescent="0.25">
      <c r="A206" s="31" t="s">
        <v>38</v>
      </c>
      <c r="B206" s="64">
        <v>649523.35</v>
      </c>
      <c r="C206" s="64">
        <v>1789775.96</v>
      </c>
    </row>
    <row r="207" spans="1:6" x14ac:dyDescent="0.25">
      <c r="A207" s="31" t="s">
        <v>78</v>
      </c>
      <c r="B207" s="64">
        <v>2903853</v>
      </c>
      <c r="C207" s="64">
        <v>8272830.2000000002</v>
      </c>
    </row>
    <row r="208" spans="1:6" x14ac:dyDescent="0.25">
      <c r="A208" s="15" t="s">
        <v>39</v>
      </c>
      <c r="B208" s="10">
        <f>SUM(B196:B207)</f>
        <v>299934754</v>
      </c>
      <c r="C208" s="10">
        <f>SUM(C196:C207)</f>
        <v>293023571.58999991</v>
      </c>
    </row>
    <row r="209" spans="1:3" x14ac:dyDescent="0.25">
      <c r="B209" s="29"/>
    </row>
    <row r="210" spans="1:3" ht="51" x14ac:dyDescent="0.25">
      <c r="A210" s="11" t="s">
        <v>128</v>
      </c>
    </row>
    <row r="211" spans="1:3" ht="25.5" x14ac:dyDescent="0.25">
      <c r="A211" s="11" t="s">
        <v>129</v>
      </c>
    </row>
    <row r="214" spans="1:3" x14ac:dyDescent="0.25">
      <c r="A214" s="21" t="s">
        <v>107</v>
      </c>
    </row>
    <row r="215" spans="1:3" ht="63.75" x14ac:dyDescent="0.25">
      <c r="A215" s="11" t="s">
        <v>130</v>
      </c>
    </row>
    <row r="217" spans="1:3" x14ac:dyDescent="0.25">
      <c r="A217" s="21" t="s">
        <v>49</v>
      </c>
      <c r="B217" s="28">
        <v>2022</v>
      </c>
      <c r="C217" s="28">
        <v>2021</v>
      </c>
    </row>
    <row r="218" spans="1:3" x14ac:dyDescent="0.25">
      <c r="A218" s="31" t="s">
        <v>50</v>
      </c>
      <c r="B218" s="45"/>
      <c r="C218" s="45">
        <v>72958.31</v>
      </c>
    </row>
    <row r="219" spans="1:3" x14ac:dyDescent="0.25">
      <c r="A219" s="31" t="s">
        <v>51</v>
      </c>
      <c r="B219" s="45"/>
      <c r="C219" s="45">
        <v>2000000</v>
      </c>
    </row>
    <row r="220" spans="1:3" x14ac:dyDescent="0.25">
      <c r="A220" s="31" t="s">
        <v>52</v>
      </c>
      <c r="B220" s="45">
        <v>1101194</v>
      </c>
      <c r="C220" s="45">
        <v>1140790</v>
      </c>
    </row>
    <row r="221" spans="1:3" x14ac:dyDescent="0.25">
      <c r="A221" s="15" t="s">
        <v>53</v>
      </c>
      <c r="B221" s="10">
        <f>SUM(B218:B220)</f>
        <v>1101194</v>
      </c>
      <c r="C221" s="10">
        <f>SUM(C218:C220)</f>
        <v>3213748.31</v>
      </c>
    </row>
    <row r="222" spans="1:3" x14ac:dyDescent="0.25">
      <c r="C222" s="20"/>
    </row>
    <row r="224" spans="1:3" x14ac:dyDescent="0.25">
      <c r="A224" s="21" t="s">
        <v>108</v>
      </c>
    </row>
    <row r="225" spans="1:3" ht="51" x14ac:dyDescent="0.25">
      <c r="A225" s="11" t="s">
        <v>131</v>
      </c>
    </row>
    <row r="227" spans="1:3" x14ac:dyDescent="0.25">
      <c r="A227" s="26" t="s">
        <v>49</v>
      </c>
      <c r="B227" s="8">
        <v>2022</v>
      </c>
      <c r="C227" s="8">
        <v>2021</v>
      </c>
    </row>
    <row r="228" spans="1:3" x14ac:dyDescent="0.25">
      <c r="A228" s="31" t="s">
        <v>54</v>
      </c>
      <c r="B228" s="67">
        <v>84321.05</v>
      </c>
      <c r="C228" s="67">
        <v>17578334.149999999</v>
      </c>
    </row>
    <row r="229" spans="1:3" x14ac:dyDescent="0.25">
      <c r="A229" s="31" t="s">
        <v>55</v>
      </c>
      <c r="B229" s="67">
        <v>838483.82</v>
      </c>
      <c r="C229" s="67">
        <v>441369.99</v>
      </c>
    </row>
    <row r="230" spans="1:3" x14ac:dyDescent="0.25">
      <c r="A230" s="31" t="s">
        <v>56</v>
      </c>
      <c r="B230" s="67">
        <v>38721483.829999998</v>
      </c>
      <c r="C230" s="67">
        <v>19664365.030000001</v>
      </c>
    </row>
    <row r="231" spans="1:3" x14ac:dyDescent="0.25">
      <c r="A231" s="31" t="s">
        <v>57</v>
      </c>
      <c r="B231" s="67">
        <v>18171933.280000001</v>
      </c>
      <c r="C231" s="67">
        <v>4051319.23</v>
      </c>
    </row>
    <row r="232" spans="1:3" x14ac:dyDescent="0.25">
      <c r="A232" s="31" t="s">
        <v>58</v>
      </c>
      <c r="B232" s="67">
        <v>3280793.74</v>
      </c>
      <c r="C232" s="67">
        <v>5138268.74</v>
      </c>
    </row>
    <row r="233" spans="1:3" x14ac:dyDescent="0.25">
      <c r="A233" s="31" t="s">
        <v>59</v>
      </c>
      <c r="B233" s="67">
        <v>597321.25</v>
      </c>
      <c r="C233" s="67">
        <v>772447.74</v>
      </c>
    </row>
    <row r="234" spans="1:3" x14ac:dyDescent="0.25">
      <c r="A234" s="21" t="s">
        <v>60</v>
      </c>
      <c r="B234" s="10">
        <f>SUM(B228:B233)</f>
        <v>61694336.969999999</v>
      </c>
      <c r="C234" s="10">
        <f>SUM(C228:C233)</f>
        <v>47646104.880000003</v>
      </c>
    </row>
    <row r="235" spans="1:3" x14ac:dyDescent="0.25">
      <c r="A235" s="11"/>
    </row>
    <row r="236" spans="1:3" x14ac:dyDescent="0.25">
      <c r="A236" s="21" t="s">
        <v>109</v>
      </c>
      <c r="B236" s="25"/>
    </row>
    <row r="237" spans="1:3" ht="38.25" x14ac:dyDescent="0.25">
      <c r="A237" s="11" t="s">
        <v>132</v>
      </c>
      <c r="C237" s="15"/>
    </row>
    <row r="238" spans="1:3" x14ac:dyDescent="0.25">
      <c r="A238" s="21"/>
      <c r="B238" s="15"/>
    </row>
    <row r="239" spans="1:3" x14ac:dyDescent="0.25">
      <c r="A239" s="15" t="s">
        <v>44</v>
      </c>
      <c r="B239" s="8">
        <v>2022</v>
      </c>
      <c r="C239" s="8">
        <v>2021</v>
      </c>
    </row>
    <row r="240" spans="1:3" x14ac:dyDescent="0.25">
      <c r="A240" s="30" t="s">
        <v>61</v>
      </c>
      <c r="B240" s="68">
        <v>10280263.74</v>
      </c>
      <c r="C240" s="68">
        <v>8654988.5399999991</v>
      </c>
    </row>
    <row r="241" spans="1:3" x14ac:dyDescent="0.25">
      <c r="A241" s="30" t="s">
        <v>62</v>
      </c>
      <c r="B241" s="69">
        <v>4857.7</v>
      </c>
      <c r="C241" s="69">
        <v>4857.7</v>
      </c>
    </row>
    <row r="242" spans="1:3" x14ac:dyDescent="0.25">
      <c r="A242" s="3" t="s">
        <v>8</v>
      </c>
      <c r="B242" s="10">
        <f>SUM(B240:B241)</f>
        <v>10285121.439999999</v>
      </c>
      <c r="C242" s="10">
        <f>SUM(C240:C241)</f>
        <v>8659846.2399999984</v>
      </c>
    </row>
    <row r="245" spans="1:3" x14ac:dyDescent="0.25">
      <c r="A245" s="27" t="s">
        <v>110</v>
      </c>
    </row>
    <row r="246" spans="1:3" ht="51" x14ac:dyDescent="0.25">
      <c r="A246" s="11" t="s">
        <v>133</v>
      </c>
    </row>
    <row r="248" spans="1:3" x14ac:dyDescent="0.25">
      <c r="A248" s="15" t="s">
        <v>49</v>
      </c>
      <c r="B248" s="8">
        <v>2022</v>
      </c>
      <c r="C248" s="8">
        <v>2021</v>
      </c>
    </row>
    <row r="249" spans="1:3" x14ac:dyDescent="0.25">
      <c r="A249" s="30" t="s">
        <v>63</v>
      </c>
      <c r="B249" s="45">
        <v>8742405.8100000005</v>
      </c>
      <c r="C249" s="45">
        <v>4739269.97</v>
      </c>
    </row>
    <row r="250" spans="1:3" x14ac:dyDescent="0.25">
      <c r="A250" s="31" t="s">
        <v>64</v>
      </c>
      <c r="B250" s="45">
        <v>1641323.23</v>
      </c>
      <c r="C250" s="45">
        <v>2370356.63</v>
      </c>
    </row>
    <row r="251" spans="1:3" x14ac:dyDescent="0.25">
      <c r="A251" s="31" t="s">
        <v>65</v>
      </c>
      <c r="B251" s="45">
        <v>1610436.56</v>
      </c>
      <c r="C251" s="45">
        <v>936609.6</v>
      </c>
    </row>
    <row r="252" spans="1:3" x14ac:dyDescent="0.25">
      <c r="A252" s="31" t="s">
        <v>66</v>
      </c>
      <c r="B252" s="45">
        <v>2733800</v>
      </c>
      <c r="C252" s="45">
        <v>1747528</v>
      </c>
    </row>
    <row r="253" spans="1:3" x14ac:dyDescent="0.25">
      <c r="A253" s="31" t="s">
        <v>67</v>
      </c>
      <c r="B253" s="45">
        <v>5579732.3499999996</v>
      </c>
      <c r="C253" s="45">
        <v>205169.74</v>
      </c>
    </row>
    <row r="254" spans="1:3" x14ac:dyDescent="0.25">
      <c r="A254" s="31" t="s">
        <v>68</v>
      </c>
      <c r="B254" s="45">
        <v>9167284.6899999995</v>
      </c>
      <c r="C254" s="45">
        <v>3274267.66</v>
      </c>
    </row>
    <row r="255" spans="1:3" x14ac:dyDescent="0.25">
      <c r="A255" s="31" t="s">
        <v>69</v>
      </c>
      <c r="B255" s="45">
        <v>2113834.2999999998</v>
      </c>
      <c r="C255" s="45">
        <v>1683585.42</v>
      </c>
    </row>
    <row r="256" spans="1:3" x14ac:dyDescent="0.25">
      <c r="A256" s="31" t="s">
        <v>70</v>
      </c>
      <c r="B256" s="45">
        <v>2106464.2599999998</v>
      </c>
      <c r="C256" s="45">
        <v>2906290.43</v>
      </c>
    </row>
    <row r="257" spans="1:6" x14ac:dyDescent="0.25">
      <c r="A257" s="31" t="s">
        <v>87</v>
      </c>
      <c r="B257" s="45">
        <v>1691690.57</v>
      </c>
      <c r="C257" s="45">
        <v>7589050</v>
      </c>
    </row>
    <row r="258" spans="1:6" x14ac:dyDescent="0.25">
      <c r="A258" s="31" t="s">
        <v>71</v>
      </c>
      <c r="B258" s="45">
        <v>8970148.8599999994</v>
      </c>
      <c r="C258" s="45">
        <v>2751177.41</v>
      </c>
    </row>
    <row r="259" spans="1:6" x14ac:dyDescent="0.25">
      <c r="A259" s="16" t="s">
        <v>138</v>
      </c>
      <c r="B259" s="10">
        <f>SUM(B249:B258)</f>
        <v>44357120.630000003</v>
      </c>
      <c r="C259" s="10">
        <f>SUM(C249:C258)</f>
        <v>28203304.859999999</v>
      </c>
    </row>
    <row r="260" spans="1:6" x14ac:dyDescent="0.25">
      <c r="A260" s="27"/>
    </row>
    <row r="261" spans="1:6" x14ac:dyDescent="0.25">
      <c r="B261" s="25"/>
      <c r="C261" s="25"/>
    </row>
    <row r="262" spans="1:6" x14ac:dyDescent="0.25">
      <c r="A262" s="124"/>
      <c r="B262" s="26"/>
      <c r="C262" s="125"/>
      <c r="D262" s="125"/>
      <c r="E262" s="130"/>
      <c r="F262"/>
    </row>
    <row r="263" spans="1:6" ht="15.75" x14ac:dyDescent="0.25">
      <c r="A263" s="126" t="s">
        <v>156</v>
      </c>
      <c r="B263"/>
      <c r="C263" s="127" t="s">
        <v>157</v>
      </c>
      <c r="D263" s="127"/>
      <c r="E263" s="131"/>
      <c r="F263"/>
    </row>
    <row r="264" spans="1:6" ht="15.75" x14ac:dyDescent="0.25">
      <c r="A264" s="128" t="s">
        <v>158</v>
      </c>
      <c r="C264" s="129" t="s">
        <v>159</v>
      </c>
      <c r="D264" s="129"/>
    </row>
    <row r="269" spans="1:6" ht="15.75" x14ac:dyDescent="0.25">
      <c r="B269" s="133" t="s">
        <v>160</v>
      </c>
    </row>
    <row r="270" spans="1:6" ht="15.75" x14ac:dyDescent="0.25">
      <c r="B270" s="132" t="s">
        <v>161</v>
      </c>
    </row>
  </sheetData>
  <mergeCells count="8">
    <mergeCell ref="C263:D263"/>
    <mergeCell ref="C264:D264"/>
    <mergeCell ref="A49:B49"/>
    <mergeCell ref="A58:B58"/>
    <mergeCell ref="A6:C6"/>
    <mergeCell ref="A19:A20"/>
    <mergeCell ref="B19:B20"/>
    <mergeCell ref="C19:C20"/>
  </mergeCells>
  <pageMargins left="0.70866141732283505" right="0.70866141732283505" top="0.74803149606299202" bottom="0.74803149606299202" header="0.31496062992126" footer="0.31496062992126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notas en excel desde la No.7</vt:lpstr>
      <vt:lpstr>'notas en excel desde la No.7'!_Toc207181418</vt:lpstr>
      <vt:lpstr>'notas en excel desde la No.7'!_Toc208202839</vt:lpstr>
      <vt:lpstr>'notas en excel desde la No.7'!OLE_LINK1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Orlando INDOCAFE</dc:creator>
  <cp:lastModifiedBy>Instituto Dominicano del Cafe Indocafe</cp:lastModifiedBy>
  <cp:lastPrinted>2023-01-23T12:05:43Z</cp:lastPrinted>
  <dcterms:created xsi:type="dcterms:W3CDTF">2020-11-19T19:13:34Z</dcterms:created>
  <dcterms:modified xsi:type="dcterms:W3CDTF">2023-01-23T12:25:39Z</dcterms:modified>
</cp:coreProperties>
</file>